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H2O2 analysis template corrected\"/>
    </mc:Choice>
  </mc:AlternateContent>
  <xr:revisionPtr revIDLastSave="0" documentId="13_ncr:1_{1992F1FC-4A7C-4D0D-BAC9-7F6CD4F4BA99}" xr6:coauthVersionLast="47" xr6:coauthVersionMax="47" xr10:uidLastSave="{00000000-0000-0000-0000-000000000000}"/>
  <bookViews>
    <workbookView xWindow="-108" yWindow="-108" windowWidth="23256" windowHeight="12576" tabRatio="707" firstSheet="1" activeTab="4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  <sheet name="O2&amp;AmR MiR05-Kit#21J01861" sheetId="87" r:id="rId5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 localSheetId="4">'O2&amp;AmR MiR05-Kit#21J01861'!$I$22</definedName>
    <definedName name="Titrvol20">'O2&amp;AmR MiR05-Kit#20J01923'!$I$22</definedName>
    <definedName name="Unknown">'O2&amp;AmR MiR05-Kit#19.01689'!$I$11</definedName>
    <definedName name="UnknownS20" localSheetId="4">'O2&amp;AmR MiR05-Kit#21J01861'!$I$11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" i="87" l="1"/>
  <c r="AA56" i="87" s="1"/>
  <c r="AA57" i="87" s="1"/>
  <c r="AA58" i="87" s="1"/>
  <c r="Z54" i="87"/>
  <c r="Z56" i="87" s="1"/>
  <c r="Z57" i="87" s="1"/>
  <c r="Z58" i="87" s="1"/>
  <c r="Y54" i="87"/>
  <c r="X54" i="87"/>
  <c r="W54" i="87"/>
  <c r="W56" i="87" s="1"/>
  <c r="W57" i="87" s="1"/>
  <c r="W58" i="87" s="1"/>
  <c r="V54" i="87"/>
  <c r="V56" i="87" s="1"/>
  <c r="V57" i="87" s="1"/>
  <c r="V58" i="87" s="1"/>
  <c r="U54" i="87"/>
  <c r="U56" i="87" s="1"/>
  <c r="U57" i="87" s="1"/>
  <c r="U58" i="87" s="1"/>
  <c r="AA53" i="87"/>
  <c r="Z53" i="87"/>
  <c r="Y53" i="87"/>
  <c r="Y56" i="87" s="1"/>
  <c r="Y57" i="87" s="1"/>
  <c r="Y58" i="87" s="1"/>
  <c r="X53" i="87"/>
  <c r="X56" i="87" s="1"/>
  <c r="X57" i="87" s="1"/>
  <c r="X58" i="87" s="1"/>
  <c r="W53" i="87"/>
  <c r="V53" i="87"/>
  <c r="U53" i="87"/>
  <c r="W23" i="87"/>
  <c r="X23" i="87" s="1"/>
  <c r="Y23" i="87" s="1"/>
  <c r="Z23" i="87" s="1"/>
  <c r="AA23" i="87" s="1"/>
  <c r="V23" i="87"/>
  <c r="AA21" i="87"/>
  <c r="AA22" i="87" s="1"/>
  <c r="AE20" i="87"/>
  <c r="AE19" i="87"/>
  <c r="Z18" i="87"/>
  <c r="Y18" i="87"/>
  <c r="X18" i="87"/>
  <c r="W18" i="87"/>
  <c r="AA17" i="87"/>
  <c r="AA18" i="87" s="1"/>
  <c r="Z17" i="87"/>
  <c r="Z21" i="87" s="1"/>
  <c r="Y17" i="87"/>
  <c r="Y21" i="87" s="1"/>
  <c r="X17" i="87"/>
  <c r="X21" i="87" s="1"/>
  <c r="W17" i="87"/>
  <c r="W21" i="87" s="1"/>
  <c r="V17" i="87"/>
  <c r="V18" i="87" s="1"/>
  <c r="U54" i="86"/>
  <c r="U54" i="85"/>
  <c r="U54" i="84"/>
  <c r="U54" i="83"/>
  <c r="V54" i="83"/>
  <c r="W54" i="83"/>
  <c r="X54" i="83"/>
  <c r="Y54" i="83"/>
  <c r="Z54" i="83"/>
  <c r="AA54" i="83"/>
  <c r="V54" i="84"/>
  <c r="W54" i="84"/>
  <c r="X54" i="84"/>
  <c r="Y54" i="84"/>
  <c r="Z54" i="84"/>
  <c r="AA54" i="84"/>
  <c r="U56" i="84"/>
  <c r="U57" i="84" s="1"/>
  <c r="U58" i="84" s="1"/>
  <c r="V54" i="85"/>
  <c r="W54" i="85"/>
  <c r="X54" i="85"/>
  <c r="Y54" i="85"/>
  <c r="Z54" i="85"/>
  <c r="AA54" i="85"/>
  <c r="V54" i="86"/>
  <c r="W54" i="86"/>
  <c r="X54" i="86"/>
  <c r="Y54" i="86"/>
  <c r="Z54" i="86"/>
  <c r="AA54" i="86"/>
  <c r="X56" i="86"/>
  <c r="X57" i="86" s="1"/>
  <c r="X58" i="86" s="1"/>
  <c r="AA53" i="86"/>
  <c r="Z53" i="86"/>
  <c r="Y53" i="86"/>
  <c r="X53" i="86"/>
  <c r="W53" i="86"/>
  <c r="V53" i="86"/>
  <c r="U53" i="86"/>
  <c r="V23" i="86"/>
  <c r="W23" i="86" s="1"/>
  <c r="X23" i="86" s="1"/>
  <c r="AE20" i="86"/>
  <c r="AE19" i="86"/>
  <c r="AA18" i="86"/>
  <c r="X18" i="86"/>
  <c r="AA17" i="86"/>
  <c r="AA21" i="86" s="1"/>
  <c r="Z17" i="86"/>
  <c r="Z21" i="86" s="1"/>
  <c r="Y17" i="86"/>
  <c r="Y21" i="86" s="1"/>
  <c r="X17" i="86"/>
  <c r="X21" i="86" s="1"/>
  <c r="W17" i="86"/>
  <c r="W21" i="86" s="1"/>
  <c r="V17" i="86"/>
  <c r="V21" i="86" s="1"/>
  <c r="AA53" i="85"/>
  <c r="Z53" i="85"/>
  <c r="Y53" i="85"/>
  <c r="X53" i="85"/>
  <c r="W53" i="85"/>
  <c r="V53" i="85"/>
  <c r="U53" i="85"/>
  <c r="V23" i="85"/>
  <c r="W23" i="85" s="1"/>
  <c r="X23" i="85" s="1"/>
  <c r="Y23" i="85" s="1"/>
  <c r="AE20" i="85"/>
  <c r="AE19" i="85"/>
  <c r="AA17" i="85"/>
  <c r="Z17" i="85"/>
  <c r="Y17" i="85"/>
  <c r="Y21" i="85" s="1"/>
  <c r="X17" i="85"/>
  <c r="X21" i="85" s="1"/>
  <c r="W17" i="85"/>
  <c r="W21" i="85" s="1"/>
  <c r="V17" i="85"/>
  <c r="V21" i="85" s="1"/>
  <c r="AA53" i="84"/>
  <c r="Z53" i="84"/>
  <c r="Z56" i="84" s="1"/>
  <c r="Z57" i="84" s="1"/>
  <c r="Z58" i="84" s="1"/>
  <c r="Z29" i="84" s="1"/>
  <c r="Y53" i="84"/>
  <c r="X53" i="84"/>
  <c r="W53" i="84"/>
  <c r="V53" i="84"/>
  <c r="V56" i="84" s="1"/>
  <c r="V57" i="84" s="1"/>
  <c r="V58" i="84" s="1"/>
  <c r="U53" i="84"/>
  <c r="V23" i="84"/>
  <c r="W23" i="84" s="1"/>
  <c r="X23" i="84" s="1"/>
  <c r="Y23" i="84" s="1"/>
  <c r="AE20" i="84"/>
  <c r="AE19" i="84"/>
  <c r="AA17" i="84"/>
  <c r="Z17" i="84"/>
  <c r="Y17" i="84"/>
  <c r="Y21" i="84" s="1"/>
  <c r="X17" i="84"/>
  <c r="X21" i="84" s="1"/>
  <c r="W17" i="84"/>
  <c r="V17" i="84"/>
  <c r="V18" i="84" s="1"/>
  <c r="X19" i="87" l="1"/>
  <c r="X22" i="87"/>
  <c r="X20" i="87" s="1"/>
  <c r="Z62" i="87"/>
  <c r="Z30" i="87" s="1"/>
  <c r="Z32" i="87" s="1"/>
  <c r="Z29" i="87"/>
  <c r="W29" i="87"/>
  <c r="W62" i="87"/>
  <c r="W30" i="87" s="1"/>
  <c r="W32" i="87" s="1"/>
  <c r="AA62" i="87"/>
  <c r="AA30" i="87" s="1"/>
  <c r="AA32" i="87" s="1"/>
  <c r="AA29" i="87"/>
  <c r="W19" i="87"/>
  <c r="W22" i="87"/>
  <c r="W20" i="87" s="1"/>
  <c r="X29" i="87"/>
  <c r="X62" i="87"/>
  <c r="X30" i="87" s="1"/>
  <c r="X32" i="87" s="1"/>
  <c r="AA20" i="87"/>
  <c r="Y19" i="87"/>
  <c r="Y22" i="87"/>
  <c r="Y20" i="87" s="1"/>
  <c r="Z22" i="87"/>
  <c r="Z20" i="87" s="1"/>
  <c r="Z19" i="87"/>
  <c r="V29" i="87"/>
  <c r="V62" i="87"/>
  <c r="V30" i="87" s="1"/>
  <c r="Y29" i="87"/>
  <c r="Y62" i="87"/>
  <c r="Y30" i="87" s="1"/>
  <c r="Y32" i="87" s="1"/>
  <c r="AA19" i="87"/>
  <c r="V21" i="87"/>
  <c r="Y56" i="84"/>
  <c r="Y57" i="84" s="1"/>
  <c r="Y58" i="84" s="1"/>
  <c r="Y29" i="84" s="1"/>
  <c r="V62" i="84"/>
  <c r="V30" i="84" s="1"/>
  <c r="V29" i="84"/>
  <c r="V21" i="84"/>
  <c r="Y56" i="86"/>
  <c r="Y57" i="86" s="1"/>
  <c r="Y58" i="86" s="1"/>
  <c r="Y29" i="86" s="1"/>
  <c r="U56" i="86"/>
  <c r="U57" i="86" s="1"/>
  <c r="U58" i="86" s="1"/>
  <c r="X62" i="86"/>
  <c r="X30" i="86" s="1"/>
  <c r="X29" i="86"/>
  <c r="W18" i="86"/>
  <c r="V56" i="86"/>
  <c r="V57" i="86" s="1"/>
  <c r="V58" i="86" s="1"/>
  <c r="Z56" i="86"/>
  <c r="Z57" i="86" s="1"/>
  <c r="Z58" i="86" s="1"/>
  <c r="W56" i="86"/>
  <c r="W57" i="86" s="1"/>
  <c r="W58" i="86" s="1"/>
  <c r="AA56" i="86"/>
  <c r="AA57" i="86" s="1"/>
  <c r="AA58" i="86" s="1"/>
  <c r="V22" i="86"/>
  <c r="Y23" i="86"/>
  <c r="Z23" i="86" s="1"/>
  <c r="AA23" i="86" s="1"/>
  <c r="Y18" i="86"/>
  <c r="V18" i="86"/>
  <c r="Z18" i="86"/>
  <c r="V56" i="85"/>
  <c r="V57" i="85" s="1"/>
  <c r="V58" i="85" s="1"/>
  <c r="Z56" i="85"/>
  <c r="Z57" i="85" s="1"/>
  <c r="Z58" i="85" s="1"/>
  <c r="Z29" i="85" s="1"/>
  <c r="W21" i="84"/>
  <c r="W56" i="85"/>
  <c r="W57" i="85" s="1"/>
  <c r="W58" i="85" s="1"/>
  <c r="U56" i="85"/>
  <c r="U57" i="85" s="1"/>
  <c r="U58" i="85" s="1"/>
  <c r="Y56" i="85"/>
  <c r="Y57" i="85" s="1"/>
  <c r="Y58" i="85" s="1"/>
  <c r="AA56" i="85"/>
  <c r="AA57" i="85" s="1"/>
  <c r="AA58" i="85" s="1"/>
  <c r="AA29" i="85" s="1"/>
  <c r="Y18" i="85"/>
  <c r="W56" i="84"/>
  <c r="W57" i="84" s="1"/>
  <c r="W58" i="84" s="1"/>
  <c r="AA56" i="84"/>
  <c r="AA57" i="84" s="1"/>
  <c r="AA58" i="84" s="1"/>
  <c r="AA29" i="84" s="1"/>
  <c r="X56" i="84"/>
  <c r="X57" i="84" s="1"/>
  <c r="X58" i="84" s="1"/>
  <c r="X29" i="84" s="1"/>
  <c r="X56" i="85"/>
  <c r="X57" i="85" s="1"/>
  <c r="X58" i="85" s="1"/>
  <c r="X29" i="85" s="1"/>
  <c r="Z23" i="85"/>
  <c r="Z21" i="85" s="1"/>
  <c r="W19" i="85"/>
  <c r="V18" i="85"/>
  <c r="Z18" i="85"/>
  <c r="W18" i="85"/>
  <c r="AA18" i="85"/>
  <c r="X18" i="85"/>
  <c r="V19" i="85"/>
  <c r="Z23" i="84"/>
  <c r="AA23" i="84" s="1"/>
  <c r="AA21" i="84" s="1"/>
  <c r="Y18" i="84"/>
  <c r="Z18" i="84"/>
  <c r="W18" i="84"/>
  <c r="AA18" i="84"/>
  <c r="X18" i="84"/>
  <c r="AE19" i="83"/>
  <c r="V23" i="83"/>
  <c r="W23" i="83" s="1"/>
  <c r="AE20" i="83"/>
  <c r="AA17" i="83"/>
  <c r="Z17" i="83"/>
  <c r="Y17" i="83"/>
  <c r="X17" i="83"/>
  <c r="W17" i="83"/>
  <c r="V17" i="83"/>
  <c r="V53" i="83"/>
  <c r="W53" i="83"/>
  <c r="Z53" i="83"/>
  <c r="AA53" i="83"/>
  <c r="X53" i="83"/>
  <c r="Y53" i="83"/>
  <c r="U53" i="83"/>
  <c r="V19" i="87" l="1"/>
  <c r="V22" i="87"/>
  <c r="V20" i="87" s="1"/>
  <c r="V32" i="87"/>
  <c r="Y62" i="84"/>
  <c r="Y30" i="84" s="1"/>
  <c r="W62" i="85"/>
  <c r="W30" i="85" s="1"/>
  <c r="W32" i="85" s="1"/>
  <c r="W29" i="85"/>
  <c r="Y62" i="85"/>
  <c r="Y30" i="85" s="1"/>
  <c r="Y32" i="85" s="1"/>
  <c r="Y29" i="85"/>
  <c r="V62" i="85"/>
  <c r="V30" i="85" s="1"/>
  <c r="V32" i="85" s="1"/>
  <c r="V29" i="85"/>
  <c r="W62" i="84"/>
  <c r="W30" i="84" s="1"/>
  <c r="W32" i="84" s="1"/>
  <c r="W29" i="84"/>
  <c r="V29" i="86"/>
  <c r="V62" i="86"/>
  <c r="V30" i="86" s="1"/>
  <c r="V32" i="86" s="1"/>
  <c r="AA62" i="86"/>
  <c r="AA30" i="86" s="1"/>
  <c r="AA32" i="86" s="1"/>
  <c r="AA29" i="86"/>
  <c r="W62" i="86"/>
  <c r="W30" i="86" s="1"/>
  <c r="W32" i="86" s="1"/>
  <c r="W29" i="86"/>
  <c r="Y62" i="86"/>
  <c r="Y30" i="86" s="1"/>
  <c r="Z29" i="86"/>
  <c r="Z62" i="86"/>
  <c r="Z30" i="86" s="1"/>
  <c r="X22" i="86"/>
  <c r="X20" i="86" s="1"/>
  <c r="X19" i="86"/>
  <c r="AA22" i="86"/>
  <c r="AA19" i="86"/>
  <c r="X32" i="86"/>
  <c r="W19" i="86"/>
  <c r="W22" i="86"/>
  <c r="V19" i="86"/>
  <c r="Z62" i="85"/>
  <c r="Z30" i="85" s="1"/>
  <c r="W18" i="83"/>
  <c r="V21" i="83"/>
  <c r="AA56" i="83"/>
  <c r="AA57" i="83" s="1"/>
  <c r="AA58" i="83" s="1"/>
  <c r="AA29" i="83" s="1"/>
  <c r="Y56" i="83"/>
  <c r="Y57" i="83" s="1"/>
  <c r="Y58" i="83" s="1"/>
  <c r="Y29" i="83" s="1"/>
  <c r="Z56" i="83"/>
  <c r="Z57" i="83" s="1"/>
  <c r="Z58" i="83" s="1"/>
  <c r="Z29" i="83" s="1"/>
  <c r="V18" i="83"/>
  <c r="X62" i="84"/>
  <c r="X30" i="84" s="1"/>
  <c r="X32" i="84" s="1"/>
  <c r="Z21" i="84"/>
  <c r="Z19" i="84" s="1"/>
  <c r="AA62" i="84"/>
  <c r="AA30" i="84" s="1"/>
  <c r="AA32" i="84" s="1"/>
  <c r="Z62" i="84"/>
  <c r="Z30" i="84" s="1"/>
  <c r="Z32" i="84" s="1"/>
  <c r="X62" i="85"/>
  <c r="X30" i="85" s="1"/>
  <c r="X32" i="85" s="1"/>
  <c r="AA18" i="83"/>
  <c r="Y18" i="83"/>
  <c r="V56" i="83"/>
  <c r="V57" i="83" s="1"/>
  <c r="V58" i="83" s="1"/>
  <c r="Y19" i="85"/>
  <c r="Y32" i="84"/>
  <c r="X19" i="85"/>
  <c r="AA23" i="85"/>
  <c r="AA21" i="85" s="1"/>
  <c r="X19" i="84"/>
  <c r="X22" i="84"/>
  <c r="X20" i="84" s="1"/>
  <c r="V22" i="84"/>
  <c r="V19" i="84"/>
  <c r="V32" i="84"/>
  <c r="W22" i="84"/>
  <c r="W19" i="84"/>
  <c r="Y22" i="84"/>
  <c r="Y19" i="84"/>
  <c r="Z22" i="84"/>
  <c r="AA19" i="84"/>
  <c r="AA22" i="84"/>
  <c r="U56" i="83"/>
  <c r="U57" i="83" s="1"/>
  <c r="U58" i="83" s="1"/>
  <c r="Z18" i="83"/>
  <c r="W56" i="83"/>
  <c r="W57" i="83" s="1"/>
  <c r="W58" i="83" s="1"/>
  <c r="W29" i="83" s="1"/>
  <c r="X56" i="83"/>
  <c r="X57" i="83" s="1"/>
  <c r="X58" i="83" s="1"/>
  <c r="X29" i="83" s="1"/>
  <c r="X23" i="83"/>
  <c r="Y23" i="83" s="1"/>
  <c r="W21" i="83"/>
  <c r="X18" i="83"/>
  <c r="Y20" i="84" l="1"/>
  <c r="V62" i="83"/>
  <c r="V30" i="83" s="1"/>
  <c r="V32" i="83" s="1"/>
  <c r="V29" i="83"/>
  <c r="W20" i="86"/>
  <c r="V20" i="86"/>
  <c r="Z22" i="86"/>
  <c r="Z20" i="86" s="1"/>
  <c r="Z19" i="86"/>
  <c r="Y22" i="86"/>
  <c r="Y20" i="86" s="1"/>
  <c r="Y19" i="86"/>
  <c r="Z32" i="86"/>
  <c r="AA20" i="86"/>
  <c r="Y32" i="86"/>
  <c r="AA62" i="85"/>
  <c r="AA30" i="85" s="1"/>
  <c r="AA32" i="85" s="1"/>
  <c r="Y62" i="83"/>
  <c r="Y30" i="83" s="1"/>
  <c r="X62" i="83"/>
  <c r="X30" i="83" s="1"/>
  <c r="W62" i="83"/>
  <c r="W30" i="83" s="1"/>
  <c r="W32" i="83" s="1"/>
  <c r="AA20" i="84"/>
  <c r="Z19" i="85"/>
  <c r="Z32" i="85"/>
  <c r="Z20" i="84"/>
  <c r="W20" i="84"/>
  <c r="V20" i="84"/>
  <c r="X21" i="83"/>
  <c r="Z23" i="83"/>
  <c r="Z62" i="83" s="1"/>
  <c r="Y21" i="83"/>
  <c r="AA22" i="85" l="1"/>
  <c r="AA19" i="85"/>
  <c r="W22" i="85"/>
  <c r="V22" i="85"/>
  <c r="Y22" i="85"/>
  <c r="X22" i="85"/>
  <c r="X20" i="85" s="1"/>
  <c r="Z22" i="85"/>
  <c r="X19" i="83"/>
  <c r="V19" i="83"/>
  <c r="Y32" i="83"/>
  <c r="Y19" i="83"/>
  <c r="W19" i="83"/>
  <c r="AA23" i="83"/>
  <c r="AA62" i="83" s="1"/>
  <c r="Z21" i="83"/>
  <c r="Z30" i="83"/>
  <c r="X32" i="83"/>
  <c r="Z32" i="83" l="1"/>
  <c r="V20" i="85"/>
  <c r="Z20" i="85"/>
  <c r="Y20" i="85"/>
  <c r="W20" i="85"/>
  <c r="AA20" i="85"/>
  <c r="AA30" i="83"/>
  <c r="AA21" i="83"/>
  <c r="Z19" i="83"/>
  <c r="AA19" i="83" l="1"/>
  <c r="AA22" i="83"/>
  <c r="V22" i="83"/>
  <c r="W22" i="83"/>
  <c r="Y22" i="83"/>
  <c r="X22" i="83"/>
  <c r="X20" i="83" s="1"/>
  <c r="Z22" i="83"/>
  <c r="AA32" i="83"/>
  <c r="Z20" i="83" l="1"/>
  <c r="W20" i="83"/>
  <c r="AA20" i="83"/>
  <c r="V20" i="83"/>
  <c r="Y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8A860D91-25A4-40CC-8249-A56C10084EF0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A3DF56FC-C66F-44EE-89CA-83D9C881B4D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897C7B21-3D12-4EA4-ABA5-DD6CE134D12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EEE7F2D2-B59F-434C-A336-1AA17A5CCA1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9450D2EA-5831-4408-8A3C-5039C44FAE84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9B37F1A-6D1D-4135-9EFB-B3262ED4C33D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982F0D4A-B541-40F7-85E5-DFBFA6F6E858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59B50E7E-3778-4305-93E3-4D37DAAF445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E989ACB0-AD5F-49E2-8F28-60F0AEE8E513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B1C26DA9-E388-4333-85F9-C2A6E5AAC8F6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3B3A3880-3E25-4EC4-A61D-00A13FB83B2D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97D0E38A-2C11-48B1-A1F2-2157499EECAF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4B32FE2E-48A1-415C-9B74-6E35E21593B5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<sst xmlns="http://schemas.openxmlformats.org/spreadsheetml/2006/main" count="480" uniqueCount="79">
  <si>
    <t>Sample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</si>
  <si>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</si>
  <si>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</si>
  <si>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</si>
  <si>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</si>
  <si>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</si>
  <si>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</si>
  <si>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</si>
  <si>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Enter the sensitivity values into the yellow boxes.Never leave the first box empty.</t>
  </si>
  <si>
    <t>ce1</t>
  </si>
  <si>
    <t>ce2</t>
  </si>
  <si>
    <t>ce3</t>
  </si>
  <si>
    <t>ce1_anoxia</t>
  </si>
  <si>
    <t>ce2_anoxia</t>
  </si>
  <si>
    <t>ce3_anoxia</t>
  </si>
  <si>
    <t>SUIT-013_AmR_ce_D023</t>
  </si>
  <si>
    <t>Sensitivity of 0 (before sample) comes from the AmR calibration file.</t>
  </si>
  <si>
    <t>FCR</t>
  </si>
  <si>
    <t>Flux per V</t>
  </si>
  <si>
    <t>Flux per V (bc)</t>
  </si>
  <si>
    <t>Reference state:</t>
  </si>
  <si>
    <t>Baseline state:</t>
  </si>
  <si>
    <t>ROUTINE-respiration</t>
  </si>
  <si>
    <t>Residual oxygen consumption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</si>
  <si>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AA boxes) </t>
    </r>
  </si>
  <si>
    <t>Titration volume correction</t>
  </si>
  <si>
    <t>Unselect known sample correction if the sample concentration is not known</t>
  </si>
  <si>
    <t>Known sample concentration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</si>
  <si>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</si>
  <si>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</si>
  <si>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</si>
  <si>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</si>
  <si>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</si>
  <si>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</si>
  <si>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>Please, check the equation used for MiR05. For details, see:MiPNet24.10</t>
  </si>
  <si>
    <t>O2k-Amp trace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</si>
  <si>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</si>
  <si>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</si>
  <si>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</si>
  <si>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t>Please check the equation used for MiR05. For details, see:MiPNet24.10</t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</si>
  <si>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</si>
  <si>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</si>
  <si>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</si>
  <si>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</si>
  <si>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flow per x at the basline state might be higher that  at the state afterwards, therefore, the baseline-corrected specific 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flux is omitted.</t>
    </r>
  </si>
  <si>
    <r>
      <t>O2k-O</t>
    </r>
    <r>
      <rPr>
        <b/>
        <vertAlign val="subscript"/>
        <sz val="10"/>
        <rFont val="Verdana"/>
        <family val="2"/>
      </rPr>
      <t xml:space="preserve">2 </t>
    </r>
    <r>
      <rPr>
        <b/>
        <sz val="10"/>
        <rFont val="Verdana"/>
        <family val="2"/>
      </rPr>
      <t>trace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</si>
  <si>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</si>
  <si>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</si>
  <si>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</si>
  <si>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</si>
  <si>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</si>
  <si>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</si>
  <si>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</si>
  <si>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</si>
  <si>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</si>
  <si>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</si>
  <si>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</si>
  <si>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</si>
  <si>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</si>
  <si>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</si>
  <si>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</si>
  <si>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</si>
  <si>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</si>
  <si>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</si>
  <si>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</si>
  <si>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</si>
  <si>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</si>
  <si>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</si>
  <si>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</si>
  <si>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</si>
  <si>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</si>
  <si>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</si>
  <si>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</si>
  <si>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 xml:space="preserve">FCR </t>
    </r>
    <r>
      <rPr>
        <b/>
        <sz val="10"/>
        <rFont val="Verdana"/>
        <family val="2"/>
      </rPr>
      <t>(bc)</t>
    </r>
  </si>
  <si>
    <r>
      <t>FCR</t>
    </r>
    <r>
      <rPr>
        <b/>
        <sz val="10"/>
        <rFont val="Verdana"/>
        <family val="2"/>
      </rPr>
      <t xml:space="preserve"> 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</si>
  <si>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</si>
  <si>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</si>
  <si>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(MiR05-Kit#21J01861)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</si>
  <si>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0.0031·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+ 0.0626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</si>
</sst>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theme="0" tint="-0.249977111117893"/>
      <name val="Verdana"/>
      <family val="2"/>
    </font>
    <font>
      <sz val="10"/>
      <color theme="0" tint="-0.249977111117893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rgb="FF00FF00"/>
      <name val="Verdana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vertAlign val="subscript"/>
      <sz val="1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15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166" fontId="7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2" fontId="18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8" borderId="0" xfId="0" applyNumberFormat="1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horizontal="right" vertical="center"/>
    </xf>
    <xf numFmtId="165" fontId="9" fillId="10" borderId="0" xfId="0" applyNumberFormat="1" applyFont="1" applyFill="1" applyBorder="1" applyAlignment="1">
      <alignment horizontal="right" vertical="center"/>
    </xf>
    <xf numFmtId="0" fontId="9" fillId="1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0" borderId="0" xfId="0" applyNumberFormat="1" applyFont="1" applyFill="1" applyBorder="1" applyAlignment="1">
      <alignment horizontal="right" vertical="center"/>
    </xf>
    <xf numFmtId="166" fontId="9" fillId="10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0" fontId="8" fillId="0" borderId="0" xfId="0" applyFont="1" applyBorder="1" applyAlignment="1">
      <alignment horizontal="right" vertical="top"/>
    </xf>
    <xf numFmtId="0" fontId="6" fillId="7" borderId="0" xfId="0" applyFont="1" applyFill="1" applyBorder="1"/>
    <xf numFmtId="0" fontId="6" fillId="7" borderId="0" xfId="0" applyFont="1" applyFill="1" applyBorder="1" applyAlignment="1">
      <alignment vertical="top"/>
    </xf>
    <xf numFmtId="0" fontId="7" fillId="7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7" borderId="0" xfId="0" applyFont="1" applyFill="1" applyBorder="1"/>
    <xf numFmtId="2" fontId="7" fillId="7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1" fontId="7" fillId="7" borderId="0" xfId="0" applyNumberFormat="1" applyFont="1" applyFill="1" applyBorder="1" applyAlignment="1">
      <alignment vertical="top"/>
    </xf>
    <xf numFmtId="21" fontId="7" fillId="0" borderId="0" xfId="0" applyNumberFormat="1" applyFont="1" applyBorder="1" applyAlignment="1">
      <alignment vertical="top"/>
    </xf>
    <xf numFmtId="2" fontId="7" fillId="7" borderId="0" xfId="0" applyNumberFormat="1" applyFont="1" applyFill="1" applyBorder="1" applyAlignment="1">
      <alignment vertical="top"/>
    </xf>
    <xf numFmtId="21" fontId="6" fillId="7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7" borderId="0" xfId="0" applyFont="1" applyFill="1" applyBorder="1" applyAlignment="1">
      <alignment vertical="top"/>
    </xf>
    <xf numFmtId="0" fontId="15" fillId="7" borderId="0" xfId="0" applyFont="1" applyFill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7" fillId="8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8" borderId="0" xfId="0" applyNumberFormat="1" applyFont="1" applyFill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7" fillId="8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8" borderId="0" xfId="0" applyFont="1" applyFill="1" applyBorder="1" applyAlignment="1">
      <alignment vertical="top"/>
    </xf>
    <xf numFmtId="0" fontId="6" fillId="8" borderId="0" xfId="0" applyFont="1" applyFill="1" applyBorder="1" applyAlignment="1">
      <alignment vertical="top"/>
    </xf>
    <xf numFmtId="166" fontId="6" fillId="8" borderId="0" xfId="0" applyNumberFormat="1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17" fillId="9" borderId="0" xfId="0" applyNumberFormat="1" applyFont="1" applyFill="1" applyBorder="1" applyAlignment="1">
      <alignment vertical="top"/>
    </xf>
    <xf numFmtId="0" fontId="7" fillId="8" borderId="0" xfId="0" applyFont="1" applyFill="1" applyBorder="1" applyAlignment="1">
      <alignment horizontal="center"/>
    </xf>
    <xf numFmtId="0" fontId="15" fillId="8" borderId="0" xfId="0" applyFont="1" applyFill="1" applyBorder="1"/>
    <xf numFmtId="21" fontId="15" fillId="8" borderId="0" xfId="0" applyNumberFormat="1" applyFont="1" applyFill="1" applyBorder="1" applyAlignment="1">
      <alignment vertical="top"/>
    </xf>
    <xf numFmtId="21" fontId="10" fillId="8" borderId="0" xfId="0" applyNumberFormat="1" applyFont="1" applyFill="1" applyBorder="1" applyAlignment="1">
      <alignment vertical="top"/>
    </xf>
    <xf numFmtId="166" fontId="10" fillId="8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" fontId="15" fillId="0" borderId="0" xfId="0" applyNumberFormat="1" applyFont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21" fontId="6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7" borderId="0" xfId="0" applyFont="1" applyFill="1" applyBorder="1"/>
    <xf numFmtId="0" fontId="22" fillId="7" borderId="0" xfId="0" applyFont="1" applyFill="1" applyBorder="1" applyAlignment="1">
      <alignment vertical="top"/>
    </xf>
    <xf numFmtId="4" fontId="7" fillId="7" borderId="0" xfId="0" applyNumberFormat="1" applyFont="1" applyFill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7" borderId="0" xfId="0" applyFont="1" applyFill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vertical="top"/>
    </xf>
    <xf numFmtId="21" fontId="10" fillId="12" borderId="0" xfId="0" applyNumberFormat="1" applyFont="1" applyFill="1" applyBorder="1"/>
    <xf numFmtId="0" fontId="7" fillId="12" borderId="0" xfId="0" applyFont="1" applyFill="1" applyBorder="1" applyAlignment="1">
      <alignment vertical="top"/>
    </xf>
    <xf numFmtId="0" fontId="7" fillId="12" borderId="0" xfId="0" applyFont="1" applyFill="1" applyBorder="1"/>
    <xf numFmtId="21" fontId="7" fillId="12" borderId="0" xfId="0" applyNumberFormat="1" applyFont="1" applyFill="1" applyBorder="1" applyAlignment="1">
      <alignment vertical="top"/>
    </xf>
    <xf numFmtId="166" fontId="7" fillId="12" borderId="0" xfId="0" applyNumberFormat="1" applyFont="1" applyFill="1" applyBorder="1" applyAlignment="1">
      <alignment vertical="top"/>
    </xf>
    <xf numFmtId="166" fontId="28" fillId="12" borderId="0" xfId="0" applyNumberFormat="1" applyFont="1" applyFill="1" applyBorder="1" applyAlignment="1">
      <alignment vertical="top"/>
    </xf>
    <xf numFmtId="0" fontId="15" fillId="12" borderId="0" xfId="0" applyFont="1" applyFill="1" applyBorder="1"/>
    <xf numFmtId="21" fontId="15" fillId="12" borderId="0" xfId="0" applyNumberFormat="1" applyFont="1" applyFill="1" applyBorder="1" applyAlignment="1">
      <alignment vertical="top"/>
    </xf>
    <xf numFmtId="166" fontId="15" fillId="12" borderId="0" xfId="0" applyNumberFormat="1" applyFont="1" applyFill="1" applyBorder="1" applyAlignment="1">
      <alignment vertical="top"/>
    </xf>
    <xf numFmtId="166" fontId="27" fillId="12" borderId="0" xfId="0" applyNumberFormat="1" applyFont="1" applyFill="1" applyBorder="1" applyAlignment="1">
      <alignment vertical="top"/>
    </xf>
    <xf numFmtId="164" fontId="15" fillId="12" borderId="0" xfId="0" applyNumberFormat="1" applyFont="1" applyFill="1" applyBorder="1" applyAlignment="1">
      <alignment vertical="top"/>
    </xf>
    <xf numFmtId="164" fontId="27" fillId="12" borderId="0" xfId="0" applyNumberFormat="1" applyFont="1" applyFill="1" applyBorder="1" applyAlignment="1">
      <alignment vertical="top"/>
    </xf>
    <xf numFmtId="0" fontId="6" fillId="12" borderId="0" xfId="0" applyFont="1" applyFill="1" applyBorder="1"/>
    <xf numFmtId="0" fontId="6" fillId="13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3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7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0" fontId="6" fillId="6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top"/>
    </xf>
    <xf numFmtId="166" fontId="7" fillId="9" borderId="0" xfId="0" applyNumberFormat="1" applyFont="1" applyFill="1" applyBorder="1" applyAlignment="1">
      <alignment vertical="top"/>
    </xf>
    <xf numFmtId="0" fontId="43" fillId="0" borderId="0" xfId="0" applyFont="1" applyBorder="1" applyAlignment="1">
      <alignment horizontal="left"/>
    </xf>
    <xf numFmtId="0" fontId="45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1" borderId="0" xfId="0" applyFont="1" applyFill="1" applyAlignment="1">
      <alignment horizontal="center" vertical="center"/>
    </xf>
    <xf numFmtId="0" fontId="17" fillId="12" borderId="0" xfId="0" applyFont="1" applyFill="1" applyBorder="1" applyAlignment="1">
      <alignment vertical="top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0" borderId="0" xfId="0" applyFont="1" applyAlignment="1">
      <alignment horizontal="left"/>
    </xf>
    <xf numFmtId="0" fontId="45" fillId="0" borderId="0" xfId="0" applyFont="1"/>
    <xf numFmtId="0" fontId="46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3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5" fillId="0" borderId="0" xfId="0" applyFont="1"/>
    <xf numFmtId="0" fontId="18" fillId="10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33" fillId="10" borderId="0" xfId="0" applyFont="1" applyFill="1" applyAlignment="1">
      <alignment horizontal="center" vertical="center"/>
    </xf>
    <xf numFmtId="164" fontId="6" fillId="10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99"/>
      <color rgb="FF008000"/>
      <color rgb="FF00B05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A06-40BA-84DC-31F79C0C81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A06-40BA-84DC-31F79C0C8110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MiR05-Kit#19.01689'!$U$37:$AA$37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F-4F4C-B4EF-BF00BAA03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7656736451077"/>
          <c:y val="6.196599735675627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C7-4661-8035-44C109BC200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7-4661-8035-44C109BC200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C7-4661-8035-44C109BC200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7-4661-8035-44C109BC200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DD5-428C-8C11-3C101F4DE36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D5-428C-8C11-3C101F4DE3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C7-4661-8035-44C109BC200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C7-4661-8035-44C109BC200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EC7-4661-8035-44C109BC20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7-4661-8035-44C109BC2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FC-416F-B8BD-4513A4F3CA4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FC-416F-B8BD-4513A4F3CA4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FC-416F-B8BD-4513A4F3CA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FC-416F-B8BD-4513A4F3CA4E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FC-416F-B8BD-4513A4F3CA4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FC-416F-B8BD-4513A4F3CA4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FC-416F-B8BD-4513A4F3CA4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FC-416F-B8BD-4513A4F3CA4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AFC-416F-B8BD-4513A4F3CA4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AFC-416F-B8BD-4513A4F3CA4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AFC-416F-B8BD-4513A4F3CA4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AFC-416F-B8BD-4513A4F3CA4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AFC-416F-B8BD-4513A4F3CA4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FC-416F-B8BD-4513A4F3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9A-406B-B0B0-51DD3812FD9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9A-406B-B0B0-51DD3812FD9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9A-406B-B0B0-51DD3812FD9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9A-406B-B0B0-51DD3812FD9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9A-406B-B0B0-51DD3812FD9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9A-406B-B0B0-51DD3812FD9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9A-406B-B0B0-51DD3812FD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A9A-406B-B0B0-51DD3812FD9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A9A-406B-B0B0-51DD3812FD9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A9A-406B-B0B0-51DD3812FD9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A9A-406B-B0B0-51DD3812FD9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A9A-406B-B0B0-51DD3812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MiR05-Kit#20J01923'!$U$37:$AA$37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0-4FC0-AB97-B1E967F05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2B-4DE7-958B-2AB02DEA03C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2B-4DE7-958B-2AB02DEA03C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2B-4DE7-958B-2AB02DEA03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2B-4DE7-958B-2AB02DEA03C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2B-4DE7-958B-2AB02DEA03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2B-4DE7-958B-2AB02DEA03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F2B-4DE7-958B-2AB02DEA03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F2B-4DE7-958B-2AB02DEA03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F2B-4DE7-958B-2AB02DEA03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2B-4DE7-958B-2AB02DEA0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4C-441E-8533-1BE34083342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4C-441E-8533-1BE3408334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4C-441E-8533-1BE34083342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4C-441E-8533-1BE3408334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4C-441E-8533-1BE3408334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94C-441E-8533-1BE34083342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4C-441E-8533-1BE3408334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4C-441E-8533-1BE3408334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4C-441E-8533-1BE3408334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94C-441E-8533-1BE34083342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94C-441E-8533-1BE34083342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94C-441E-8533-1BE34083342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94C-441E-8533-1BE34083342C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94C-441E-8533-1BE34083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5D-45D2-9C38-30A42822EEB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5D-45D2-9C38-30A42822EEB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5D-45D2-9C38-30A42822EEB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5D-45D2-9C38-30A42822EEB3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5D-45D2-9C38-30A42822EEB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5D-45D2-9C38-30A42822EEB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F5D-45D2-9C38-30A42822EEB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F5D-45D2-9C38-30A42822EEB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F5D-45D2-9C38-30A42822EEB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F5D-45D2-9C38-30A42822EEB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F5D-45D2-9C38-30A42822EEB3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MiR05-Kit#21J01861'!$V$30:$AB$30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F5D-45D2-9C38-30A42822E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MiR05-Kit#21J01861'!$U$37:$AA$37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5-471E-BEBA-7AA42466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25-4960-AA87-1967803602D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25-4960-AA87-1967803602D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25-4960-AA87-1967803602D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25-4960-AA87-1967803602DF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25-4960-AA87-1967803602D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25-4960-AA87-1967803602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025-4960-AA87-1967803602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025-4960-AA87-1967803602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025-4960-AA87-1967803602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MiR05-Kit#21J01861'!$V$32:$AA$32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025-4960-AA87-19678036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E9-4ED6-B92A-0B0AAC369C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E9-4ED6-B92A-0B0AAC369C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EE9-4ED6-B92A-0B0AAC369CE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E9-4ED6-B92A-0B0AAC369CE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EE9-4ED6-B92A-0B0AAC369CE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EE9-4ED6-B92A-0B0AAC369CE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EE9-4ED6-B92A-0B0AAC369CE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EE9-4ED6-B92A-0B0AAC369CE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EE9-4ED6-B92A-0B0AAC369C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EE9-4ED6-B92A-0B0AAC369C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EE9-4ED6-B92A-0B0AAC369CE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EE9-4ED6-B92A-0B0AAC369CE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EE9-4ED6-B92A-0B0AAC369CEA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MiR05-Kit#21J01861'!$V$22:$AA$22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EE9-4ED6-B92A-0B0AAC369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7865574125546"/>
          <c:y val="5.817888763625198E-2"/>
          <c:w val="0.72905972878990255"/>
          <c:h val="0.6838601521340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B3-48E5-904C-61F76BA794C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81-4808-8C87-63ED79828C4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81-4808-8C87-63ED79828C4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81-4808-8C87-63ED79828C4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F8-4089-B9CC-A4DA7A96630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F8-4089-B9CC-A4DA7A96630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D81-4808-8C87-63ED79828C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D81-4808-8C87-63ED79828C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81-4808-8C87-63ED79828C4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81-4808-8C87-63ED7982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4.0922260339786428E-3"/>
              <c:y val="0.367596050766648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4796675236476"/>
          <c:y val="0.13174811605993925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2F-4C7C-AED4-9CC7A8C58E9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2F-4C7C-AED4-9CC7A8C58E9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F-4C7C-AED4-9CC7A8C58E9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2F-4C7C-AED4-9CC7A8C58E9F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0E-4971-B9C6-65A7D5278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E0E-4971-B9C6-65A7D527893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2F-4C7C-AED4-9CC7A8C58E9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2F-4C7C-AED4-9CC7A8C58E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2F-4C7C-AED4-9CC7A8C58E9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2F-4C7C-AED4-9CC7A8C58E9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2F-4C7C-AED4-9CC7A8C58E9F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2F-4C7C-AED4-9CC7A8C5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MiR05-Kit#18.02872'!$U$37:$AA$37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A-4726-8271-AAC93304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12-4660-9D91-D3D20C00E41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12-4660-9D91-D3D20C00E41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12-4660-9D91-D3D20C00E41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12-4660-9D91-D3D20C00E416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84-4512-90A3-009C7F26AAA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E84-4512-90A3-009C7F26AA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12-4660-9D91-D3D20C00E41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12-4660-9D91-D3D20C00E41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12-4660-9D91-D3D20C00E41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12-4660-9D91-D3D20C00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2B-40D9-BF3B-BCAFAF5CC68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2B-40D9-BF3B-BCAFAF5CC68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2B-40D9-BF3B-BCAFAF5CC68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2B-40D9-BF3B-BCAFAF5CC68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12B-40D9-BF3B-BCAFAF5CC68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12B-40D9-BF3B-BCAFAF5CC68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12B-40D9-BF3B-BCAFAF5CC68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12B-40D9-BF3B-BCAFAF5CC68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2B-40D9-BF3B-BCAFAF5CC6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2B-40D9-BF3B-BCAFAF5CC68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12B-40D9-BF3B-BCAFAF5CC68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12B-40D9-BF3B-BCAFAF5CC68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12B-40D9-BF3B-BCAFAF5CC68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2B-40D9-BF3B-BCAFAF5C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72D-495F-948D-48245719F98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2D-495F-948D-48245719F98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2D-495F-948D-48245719F98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2D-495F-948D-48245719F98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519-4345-82F4-E8E1525DED8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519-4345-82F4-E8E1525DED8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72D-495F-948D-48245719F9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72D-495F-948D-48245719F9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2D-495F-948D-48245719F9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2D-495F-948D-48245719F98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2D-495F-948D-48245719F988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2D-495F-948D-48245719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152104417954E-2"/>
              <c:y val="0.343228256908236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10.xml><?xml version="1.0" encoding="utf-8"?>
<formControlPr xmlns="http://schemas.microsoft.com/office/spreadsheetml/2009/9/main" objectType="CheckBox" checked="Checked" fmlaLink="$I$11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ctrlProps/ctrlProp9.xml><?xml version="1.0" encoding="utf-8"?>
<formControlPr xmlns="http://schemas.microsoft.com/office/spreadsheetml/2009/9/main" objectType="CheckBox" checked="Checked" fmlaLink="$I$2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3393280</xdr:colOff>
      <xdr:row>1</xdr:row>
      <xdr:rowOff>83345</xdr:rowOff>
    </xdr:from>
    <xdr:to>
      <xdr:col>9</xdr:col>
      <xdr:colOff>65603</xdr:colOff>
      <xdr:row>5</xdr:row>
      <xdr:rowOff>152401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861130" y="254795"/>
          <a:ext cx="3225523" cy="77390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10" name="Rectangle 5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rot="19683808">
          <a:off x="43023593" y="43439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266700</xdr:colOff>
      <xdr:row>30</xdr:row>
      <xdr:rowOff>142875</xdr:rowOff>
    </xdr:from>
    <xdr:to>
      <xdr:col>9</xdr:col>
      <xdr:colOff>790710</xdr:colOff>
      <xdr:row>59</xdr:row>
      <xdr:rowOff>107157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423862</xdr:colOff>
      <xdr:row>6</xdr:row>
      <xdr:rowOff>2381</xdr:rowOff>
    </xdr:from>
    <xdr:to>
      <xdr:col>8</xdr:col>
      <xdr:colOff>393382</xdr:colOff>
      <xdr:row>32</xdr:row>
      <xdr:rowOff>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1</xdr:row>
          <xdr:rowOff>160020</xdr:rowOff>
        </xdr:from>
        <xdr:to>
          <xdr:col>8</xdr:col>
          <xdr:colOff>144780</xdr:colOff>
          <xdr:row>3</xdr:row>
          <xdr:rowOff>45720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3489960</xdr:colOff>
          <xdr:row>3</xdr:row>
          <xdr:rowOff>160020</xdr:rowOff>
        </xdr:from>
        <xdr:to>
          <xdr:col>8</xdr:col>
          <xdr:colOff>152400</xdr:colOff>
          <xdr:row>5</xdr:row>
          <xdr:rowOff>60960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851605" y="216695"/>
          <a:ext cx="3225523" cy="7929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1</xdr:row>
          <xdr:rowOff>160020</xdr:rowOff>
        </xdr:from>
        <xdr:to>
          <xdr:col>8</xdr:col>
          <xdr:colOff>144780</xdr:colOff>
          <xdr:row>3</xdr:row>
          <xdr:rowOff>45720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3489960</xdr:colOff>
          <xdr:row>3</xdr:row>
          <xdr:rowOff>160020</xdr:rowOff>
        </xdr:from>
        <xdr:to>
          <xdr:col>8</xdr:col>
          <xdr:colOff>152400</xdr:colOff>
          <xdr:row>5</xdr:row>
          <xdr:rowOff>60960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3183730</xdr:colOff>
      <xdr:row>1</xdr:row>
      <xdr:rowOff>47625</xdr:rowOff>
    </xdr:from>
    <xdr:to>
      <xdr:col>8</xdr:col>
      <xdr:colOff>2656403</xdr:colOff>
      <xdr:row>5</xdr:row>
      <xdr:rowOff>151787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651580" y="219075"/>
          <a:ext cx="3225523" cy="809012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504825</xdr:colOff>
      <xdr:row>30</xdr:row>
      <xdr:rowOff>57150</xdr:rowOff>
    </xdr:from>
    <xdr:to>
      <xdr:col>9</xdr:col>
      <xdr:colOff>790710</xdr:colOff>
      <xdr:row>58</xdr:row>
      <xdr:rowOff>116238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300037</xdr:colOff>
      <xdr:row>5</xdr:row>
      <xdr:rowOff>154781</xdr:rowOff>
    </xdr:from>
    <xdr:to>
      <xdr:col>8</xdr:col>
      <xdr:colOff>269557</xdr:colOff>
      <xdr:row>31</xdr:row>
      <xdr:rowOff>152400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1</xdr:row>
          <xdr:rowOff>160020</xdr:rowOff>
        </xdr:from>
        <xdr:to>
          <xdr:col>8</xdr:col>
          <xdr:colOff>144780</xdr:colOff>
          <xdr:row>3</xdr:row>
          <xdr:rowOff>45720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3489960</xdr:colOff>
          <xdr:row>3</xdr:row>
          <xdr:rowOff>160020</xdr:rowOff>
        </xdr:from>
        <xdr:to>
          <xdr:col>8</xdr:col>
          <xdr:colOff>152400</xdr:colOff>
          <xdr:row>5</xdr:row>
          <xdr:rowOff>60960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2" name="Rechteck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594430" y="216695"/>
          <a:ext cx="3044548" cy="8691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5" name="Rectangle 5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 rot="19683808">
          <a:off x="39063098" y="4528759"/>
          <a:ext cx="810855" cy="23907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1</xdr:row>
          <xdr:rowOff>160020</xdr:rowOff>
        </xdr:from>
        <xdr:to>
          <xdr:col>8</xdr:col>
          <xdr:colOff>144780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3489960</xdr:colOff>
          <xdr:row>3</xdr:row>
          <xdr:rowOff>160020</xdr:rowOff>
        </xdr:from>
        <xdr:to>
          <xdr:col>8</xdr:col>
          <xdr:colOff>152400</xdr:colOff>
          <xdr:row>5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2" name="Rechteck 8">
          <a:extLst>
            <a:ext uri="{FF2B5EF4-FFF2-40B4-BE49-F238E27FC236}">
              <a16:creationId xmlns:a16="http://schemas.microsoft.com/office/drawing/2014/main" id="{15678A74-6EEC-416B-8842-8675EF006930}"/>
            </a:ext>
          </a:extLst>
        </xdr:cNvPr>
        <xdr:cNvSpPr/>
      </xdr:nvSpPr>
      <xdr:spPr>
        <a:xfrm>
          <a:off x="12855415" y="205265"/>
          <a:ext cx="3225523" cy="78914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08D254-C1A2-4438-A622-16C8FC79A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B581C90E-BE79-48F5-B8B6-B04E9C191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5" name="Rectangle 56">
          <a:extLst>
            <a:ext uri="{FF2B5EF4-FFF2-40B4-BE49-F238E27FC236}">
              <a16:creationId xmlns:a16="http://schemas.microsoft.com/office/drawing/2014/main" id="{32E8F6DD-CB87-4B30-AD3C-0AD1695BD62F}"/>
            </a:ext>
          </a:extLst>
        </xdr:cNvPr>
        <xdr:cNvSpPr>
          <a:spLocks noChangeArrowheads="1"/>
        </xdr:cNvSpPr>
      </xdr:nvSpPr>
      <xdr:spPr bwMode="auto">
        <a:xfrm rot="19683808">
          <a:off x="40166093" y="4244914"/>
          <a:ext cx="828000" cy="1914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1846CC9-8CE4-4E53-AB33-9B6C0952A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714B6508-0A46-42E5-B596-A1669090C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1</xdr:row>
          <xdr:rowOff>160020</xdr:rowOff>
        </xdr:from>
        <xdr:to>
          <xdr:col>8</xdr:col>
          <xdr:colOff>144780</xdr:colOff>
          <xdr:row>4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22124EC0-EB9D-4938-9E64-E6F52696B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3489960</xdr:colOff>
          <xdr:row>3</xdr:row>
          <xdr:rowOff>160020</xdr:rowOff>
        </xdr:from>
        <xdr:to>
          <xdr:col>8</xdr:col>
          <xdr:colOff>152400</xdr:colOff>
          <xdr:row>5</xdr:row>
          <xdr:rowOff>76200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4C2EB3E2-C4E9-4BB5-B6B9-EB31C7B306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Relationship Id="rId5" Type="http://schemas.openxmlformats.org/officeDocument/2006/relationships/comments" Target="../comments5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zoomScaleNormal="100" zoomScalePageLayoutView="55" workbookViewId="0">
      <selection activeCell="E18" sqref="E18"/>
    </sheetView>
  </sheetViews>
  <sheetFormatPr defaultColWidth="11.44140625" defaultRowHeight="12.6" x14ac:dyDescent="0.2"/>
  <cols>
    <col min="1" max="1" width="31" style="41" customWidth="1"/>
    <col min="2" max="2" width="4" style="41" customWidth="1"/>
    <col min="3" max="3" width="15.44140625" style="41" bestFit="1" customWidth="1"/>
    <col min="4" max="4" width="25.109375" style="41" customWidth="1"/>
    <col min="5" max="5" width="40" style="41" customWidth="1"/>
    <col min="6" max="6" width="12.109375" style="41" customWidth="1"/>
    <col min="7" max="7" width="10.44140625" style="41" customWidth="1"/>
    <col min="8" max="8" width="54.6640625" style="2" customWidth="1"/>
    <col min="9" max="9" width="40.88671875" style="2" customWidth="1"/>
    <col min="10" max="10" width="14.88671875" style="2" customWidth="1"/>
    <col min="11" max="11" width="5.44140625" style="2" customWidth="1"/>
    <col min="12" max="12" width="42.33203125" style="2" customWidth="1"/>
    <col min="13" max="13" width="38.6640625" style="2" customWidth="1"/>
    <col min="14" max="14" width="28.88671875" style="2" customWidth="1"/>
    <col min="15" max="15" width="16.5546875" style="2" customWidth="1"/>
    <col min="16" max="16" width="16.6640625" style="2" bestFit="1" customWidth="1"/>
    <col min="17" max="18" width="9.5546875" style="2" customWidth="1"/>
    <col min="19" max="20" width="8.6640625" style="2" customWidth="1"/>
    <col min="21" max="21" width="18.88671875" style="2" customWidth="1"/>
    <col min="22" max="22" width="11.88671875" style="2" customWidth="1"/>
    <col min="23" max="23" width="15.6640625" style="2" customWidth="1"/>
    <col min="24" max="24" width="14.88671875" style="2" customWidth="1"/>
    <col min="25" max="25" width="13.44140625" style="2" customWidth="1"/>
    <col min="26" max="26" width="12.44140625" style="2" customWidth="1"/>
    <col min="27" max="27" width="16.5546875" style="2" customWidth="1"/>
    <col min="28" max="28" width="9" style="2" customWidth="1"/>
    <col min="29" max="29" width="7.6640625" style="2" customWidth="1"/>
    <col min="30" max="30" width="15.5546875" style="2" customWidth="1"/>
    <col min="31" max="31" width="7.5546875" style="2" customWidth="1"/>
    <col min="32" max="32" width="8.44140625" style="2" customWidth="1"/>
    <col min="33" max="33" width="8.6640625" style="2" customWidth="1"/>
    <col min="34" max="34" width="7.109375" style="2" customWidth="1"/>
    <col min="35" max="35" width="7.44140625" style="2" customWidth="1"/>
    <col min="36" max="36" width="5" style="2" customWidth="1"/>
    <col min="37" max="37" width="7.33203125" style="2" customWidth="1"/>
    <col min="38" max="38" width="7.109375" style="2" customWidth="1"/>
    <col min="39" max="39" width="6.6640625" style="2" customWidth="1"/>
    <col min="40" max="40" width="5.6640625" style="2" customWidth="1"/>
    <col min="41" max="41" width="8.33203125" style="2" customWidth="1"/>
    <col min="42" max="42" width="8.6640625" style="2" customWidth="1"/>
    <col min="43" max="43" width="8.33203125" style="2" customWidth="1"/>
    <col min="44" max="44" width="9.109375" style="2" customWidth="1"/>
    <col min="45" max="45" width="8" style="2" customWidth="1"/>
    <col min="46" max="46" width="8.6640625" style="2" customWidth="1"/>
    <col min="47" max="47" width="7.6640625" style="2" customWidth="1"/>
    <col min="48" max="49" width="7.44140625" style="2" customWidth="1"/>
    <col min="50" max="52" width="10" style="127" customWidth="1"/>
    <col min="53" max="54" width="8.44140625" style="2" customWidth="1"/>
    <col min="55" max="55" width="6.33203125" style="55" customWidth="1"/>
    <col min="56" max="58" width="7.33203125" style="2" customWidth="1"/>
    <col min="59" max="79" width="10.6640625" style="2" customWidth="1"/>
    <col min="80" max="16384" width="11.441406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55" t="s">
        <v>7</v>
      </c>
      <c r="V3" s="156" t="s">
        <v>9</v>
      </c>
      <c r="W3" s="157" t="s">
        <v>12</v>
      </c>
      <c r="X3" s="156" t="s">
        <v>10</v>
      </c>
      <c r="Y3" s="157" t="s">
        <v>13</v>
      </c>
      <c r="Z3" s="156" t="s">
        <v>11</v>
      </c>
      <c r="AA3" s="157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5" x14ac:dyDescent="0.25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55" t="s">
        <v>7</v>
      </c>
      <c r="V16" s="156" t="s">
        <v>9</v>
      </c>
      <c r="W16" s="157" t="s">
        <v>12</v>
      </c>
      <c r="X16" s="156" t="s">
        <v>10</v>
      </c>
      <c r="Y16" s="157" t="s">
        <v>13</v>
      </c>
      <c r="Z16" s="156" t="s">
        <v>11</v>
      </c>
      <c r="AA16" s="157" t="s">
        <v>14</v>
      </c>
      <c r="AB16" s="7"/>
      <c r="AC16" s="6"/>
      <c r="AE16" s="75"/>
      <c r="AG16" s="19"/>
      <c r="AV16" s="41"/>
      <c r="BA16" s="51"/>
    </row>
    <row r="17" spans="1:53" s="32" customFormat="1" ht="13.8" x14ac:dyDescent="0.25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3.8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73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3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IF(ISNUMBER(V17),IF(VolumeCorr=TRUE,IF(UnknownSampleCheck=FALSE,V17/V23,V17/V23/$M$12),IF(UnknownSampleCheck=FALSE,V17,V17/$M$12)),"")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3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55" t="s">
        <v>7</v>
      </c>
      <c r="V26" s="156" t="s">
        <v>9</v>
      </c>
      <c r="W26" s="157" t="s">
        <v>12</v>
      </c>
      <c r="X26" s="156" t="s">
        <v>10</v>
      </c>
      <c r="Y26" s="157" t="s">
        <v>13</v>
      </c>
      <c r="Z26" s="156" t="s">
        <v>11</v>
      </c>
      <c r="AA26" s="15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3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3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5" x14ac:dyDescent="0.3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5" x14ac:dyDescent="0.3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" x14ac:dyDescent="0.3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0.1159</v>
      </c>
      <c r="V53" s="110">
        <f t="shared" ref="V53:W53" si="11">$W$66*V49+$X$66</f>
        <v>0.1159</v>
      </c>
      <c r="W53" s="110">
        <f t="shared" si="11"/>
        <v>0.1159</v>
      </c>
      <c r="X53" s="110">
        <f t="shared" ref="X53:AA53" si="12">$W$66*X49+$X$66</f>
        <v>0.1159</v>
      </c>
      <c r="Y53" s="110">
        <f t="shared" si="12"/>
        <v>0.1159</v>
      </c>
      <c r="Z53" s="110">
        <f t="shared" si="12"/>
        <v>0.1159</v>
      </c>
      <c r="AA53" s="110">
        <f t="shared" si="12"/>
        <v>0.1159</v>
      </c>
      <c r="AB53" s="110"/>
      <c r="AV53" s="41"/>
      <c r="BA53" s="51"/>
    </row>
    <row r="54" spans="1:53" s="32" customFormat="1" ht="15" x14ac:dyDescent="0.3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>(($W67*U12+$X67)/($W67*$U12+$X67))</f>
        <v>1</v>
      </c>
      <c r="V54" s="111">
        <f t="shared" ref="V54:AA54" si="13">(($W67*V12+$X67)/($W67*$U12+$X67))</f>
        <v>1</v>
      </c>
      <c r="W54" s="111">
        <f t="shared" si="13"/>
        <v>1</v>
      </c>
      <c r="X54" s="111">
        <f t="shared" si="13"/>
        <v>1</v>
      </c>
      <c r="Y54" s="111">
        <f t="shared" si="13"/>
        <v>1</v>
      </c>
      <c r="Z54" s="111">
        <f t="shared" si="13"/>
        <v>1</v>
      </c>
      <c r="AA54" s="111">
        <f t="shared" si="13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" x14ac:dyDescent="0.3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0.1159</v>
      </c>
      <c r="V56" s="111">
        <f t="shared" ref="V56:W56" si="14">V54*V53</f>
        <v>0.1159</v>
      </c>
      <c r="W56" s="111">
        <f t="shared" si="14"/>
        <v>0.1159</v>
      </c>
      <c r="X56" s="111">
        <f t="shared" ref="X56:AA56" si="15">X54*X53</f>
        <v>0.1159</v>
      </c>
      <c r="Y56" s="111">
        <f t="shared" si="15"/>
        <v>0.1159</v>
      </c>
      <c r="Z56" s="111">
        <f t="shared" si="15"/>
        <v>0.1159</v>
      </c>
      <c r="AA56" s="111">
        <f t="shared" si="15"/>
        <v>0.1159</v>
      </c>
      <c r="AB56" s="111"/>
      <c r="AV56" s="41"/>
      <c r="BA56" s="51"/>
    </row>
    <row r="57" spans="1:53" s="32" customFormat="1" ht="15" x14ac:dyDescent="0.3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-0.1159</v>
      </c>
      <c r="V57" s="111">
        <f t="shared" ref="V57:W57" si="16">V50-V56</f>
        <v>-0.1159</v>
      </c>
      <c r="W57" s="111">
        <f t="shared" si="16"/>
        <v>-0.1159</v>
      </c>
      <c r="X57" s="111">
        <f t="shared" ref="X57:AA57" si="17">X50-X56</f>
        <v>-0.1159</v>
      </c>
      <c r="Y57" s="111">
        <f t="shared" si="17"/>
        <v>-0.1159</v>
      </c>
      <c r="Z57" s="111">
        <f t="shared" si="17"/>
        <v>-0.1159</v>
      </c>
      <c r="AA57" s="111">
        <f t="shared" si="17"/>
        <v>-0.1159</v>
      </c>
      <c r="AB57" s="111"/>
      <c r="AV57" s="41"/>
      <c r="BA57" s="51"/>
    </row>
    <row r="58" spans="1:53" s="32" customFormat="1" ht="15" x14ac:dyDescent="0.3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8">U57/U37</f>
        <v>#DIV/0!</v>
      </c>
      <c r="V58" s="97" t="e">
        <f t="shared" si="18"/>
        <v>#DIV/0!</v>
      </c>
      <c r="W58" s="97" t="e">
        <f t="shared" si="18"/>
        <v>#DIV/0!</v>
      </c>
      <c r="X58" s="97" t="e">
        <f t="shared" si="18"/>
        <v>#DIV/0!</v>
      </c>
      <c r="Y58" s="97" t="e">
        <f t="shared" si="18"/>
        <v>#DIV/0!</v>
      </c>
      <c r="Z58" s="97" t="e">
        <f t="shared" si="18"/>
        <v>#DIV/0!</v>
      </c>
      <c r="AA58" s="97" t="e">
        <f t="shared" si="18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7</v>
      </c>
      <c r="V61" s="156" t="s">
        <v>9</v>
      </c>
      <c r="W61" s="157" t="s">
        <v>12</v>
      </c>
      <c r="X61" s="156" t="s">
        <v>10</v>
      </c>
      <c r="Y61" s="157" t="s">
        <v>13</v>
      </c>
      <c r="Z61" s="156" t="s">
        <v>11</v>
      </c>
      <c r="AA61" s="157" t="s">
        <v>14</v>
      </c>
      <c r="AB61" s="47"/>
      <c r="AS61" s="41"/>
      <c r="AX61" s="51"/>
    </row>
    <row r="62" spans="1:53" s="32" customFormat="1" ht="15" x14ac:dyDescent="0.3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9">IF(ISNUMBER(V58),IF(VolumeCorr=TRUE,IF(UnknownSampleCheck=FALSE,V58/V23,V58/V23/$M$12),IF(UnknownSampleCheck=FALSE,V58,V58/$M$12)),"")</f>
        <v/>
      </c>
      <c r="W62" s="116" t="str">
        <f t="shared" si="19"/>
        <v/>
      </c>
      <c r="X62" s="116" t="str">
        <f t="shared" si="19"/>
        <v/>
      </c>
      <c r="Y62" s="116" t="str">
        <f t="shared" si="19"/>
        <v/>
      </c>
      <c r="Z62" s="116" t="str">
        <f t="shared" si="19"/>
        <v/>
      </c>
      <c r="AA62" s="116" t="str">
        <f t="shared" si="19"/>
        <v/>
      </c>
      <c r="AB62" s="115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F63" s="6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F64" s="123"/>
      <c r="AG64" s="123"/>
      <c r="AH64" s="123"/>
      <c r="AI64" s="123"/>
      <c r="AS64" s="124"/>
    </row>
    <row r="65" spans="10:52" s="32" customFormat="1" ht="15" x14ac:dyDescent="0.3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4"/>
      <c r="Z65" s="174"/>
      <c r="AA65" s="174"/>
      <c r="AB65" s="174"/>
      <c r="AF65" s="6"/>
      <c r="AG65" s="6"/>
      <c r="AH65" s="6"/>
      <c r="AI65" s="6"/>
      <c r="AS65" s="41"/>
      <c r="AX65" s="51"/>
    </row>
    <row r="66" spans="10:52" s="32" customFormat="1" ht="15" x14ac:dyDescent="0.2">
      <c r="L66" s="2"/>
      <c r="M66" s="204" t="s">
        <v>65</v>
      </c>
      <c r="N66" s="213" t="s">
        <v>66</v>
      </c>
      <c r="O66" s="213"/>
      <c r="U66" s="175"/>
      <c r="V66" s="175"/>
      <c r="W66" s="207">
        <v>8.2000000000000007E-3</v>
      </c>
      <c r="X66" s="207">
        <v>0.1159</v>
      </c>
      <c r="Y66" s="154" t="s">
        <v>39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5" x14ac:dyDescent="0.3">
      <c r="M67" s="205" t="s">
        <v>61</v>
      </c>
      <c r="N67" s="206" t="s">
        <v>67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F67" s="6"/>
      <c r="AG67" s="6"/>
      <c r="AH67" s="6"/>
      <c r="AI67" s="6"/>
      <c r="AS67" s="41"/>
      <c r="AX67" s="51"/>
    </row>
    <row r="68" spans="10:52" s="32" customFormat="1" x14ac:dyDescent="0.25">
      <c r="AS68" s="41"/>
      <c r="AX68" s="51"/>
    </row>
    <row r="69" spans="10:52" s="32" customFormat="1" x14ac:dyDescent="0.25">
      <c r="AS69" s="41"/>
      <c r="AX69" s="51"/>
    </row>
    <row r="70" spans="10:52" s="32" customFormat="1" x14ac:dyDescent="0.25">
      <c r="AS70" s="41"/>
      <c r="AX70" s="51"/>
    </row>
    <row r="71" spans="10:52" s="32" customFormat="1" x14ac:dyDescent="0.25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3474720</xdr:colOff>
                    <xdr:row>1</xdr:row>
                    <xdr:rowOff>160020</xdr:rowOff>
                  </from>
                  <to>
                    <xdr:col>8</xdr:col>
                    <xdr:colOff>144780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6" name="Check Box 29">
              <controlPr defaultSize="0" autoFill="0" autoLine="0" autoPict="0">
                <anchor moveWithCells="1">
                  <from>
                    <xdr:col>7</xdr:col>
                    <xdr:colOff>3489960</xdr:colOff>
                    <xdr:row>3</xdr:row>
                    <xdr:rowOff>160020</xdr:rowOff>
                  </from>
                  <to>
                    <xdr:col>8</xdr:col>
                    <xdr:colOff>152400</xdr:colOff>
                    <xdr:row>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88EF-0E8C-440A-A9C1-417394745B0A}">
  <dimension ref="A1:BH129"/>
  <sheetViews>
    <sheetView showGridLines="0" zoomScaleNormal="100" zoomScalePageLayoutView="55" workbookViewId="0"/>
  </sheetViews>
  <sheetFormatPr defaultColWidth="11.44140625" defaultRowHeight="12.6" x14ac:dyDescent="0.2"/>
  <cols>
    <col min="1" max="1" width="31" style="41" customWidth="1"/>
    <col min="2" max="2" width="4" style="41" customWidth="1"/>
    <col min="3" max="3" width="15.44140625" style="41" bestFit="1" customWidth="1"/>
    <col min="4" max="4" width="25.109375" style="41" customWidth="1"/>
    <col min="5" max="5" width="40" style="41" customWidth="1"/>
    <col min="6" max="6" width="12.109375" style="41" customWidth="1"/>
    <col min="7" max="7" width="10.44140625" style="41" customWidth="1"/>
    <col min="8" max="8" width="54.6640625" style="2" customWidth="1"/>
    <col min="9" max="9" width="40.88671875" style="2" customWidth="1"/>
    <col min="10" max="10" width="14.88671875" style="2" customWidth="1"/>
    <col min="11" max="11" width="5.44140625" style="2" customWidth="1"/>
    <col min="12" max="12" width="42.33203125" style="2" customWidth="1"/>
    <col min="13" max="13" width="38.33203125" style="2" customWidth="1"/>
    <col min="14" max="14" width="28.109375" style="2" customWidth="1"/>
    <col min="15" max="15" width="22.33203125" style="2" customWidth="1"/>
    <col min="16" max="16" width="16.6640625" style="2" bestFit="1" customWidth="1"/>
    <col min="17" max="18" width="9.5546875" style="2" customWidth="1"/>
    <col min="19" max="20" width="8.6640625" style="2" customWidth="1"/>
    <col min="21" max="21" width="18.88671875" style="2" customWidth="1"/>
    <col min="22" max="22" width="11.88671875" style="2" customWidth="1"/>
    <col min="23" max="23" width="15.6640625" style="2" customWidth="1"/>
    <col min="24" max="24" width="14.88671875" style="2" customWidth="1"/>
    <col min="25" max="25" width="13.44140625" style="2" customWidth="1"/>
    <col min="26" max="26" width="12.44140625" style="2" customWidth="1"/>
    <col min="27" max="27" width="16.5546875" style="2" customWidth="1"/>
    <col min="28" max="28" width="9" style="2" customWidth="1"/>
    <col min="29" max="29" width="7.6640625" style="2" customWidth="1"/>
    <col min="30" max="30" width="15.5546875" style="2" customWidth="1"/>
    <col min="31" max="31" width="7.5546875" style="2" customWidth="1"/>
    <col min="32" max="32" width="8.44140625" style="2" customWidth="1"/>
    <col min="33" max="33" width="8.6640625" style="2" customWidth="1"/>
    <col min="34" max="34" width="7.109375" style="2" customWidth="1"/>
    <col min="35" max="35" width="7.44140625" style="2" customWidth="1"/>
    <col min="36" max="36" width="5" style="2" customWidth="1"/>
    <col min="37" max="37" width="7.33203125" style="2" customWidth="1"/>
    <col min="38" max="38" width="7.109375" style="2" customWidth="1"/>
    <col min="39" max="39" width="6.6640625" style="2" customWidth="1"/>
    <col min="40" max="40" width="5.6640625" style="2" customWidth="1"/>
    <col min="41" max="41" width="8.33203125" style="2" customWidth="1"/>
    <col min="42" max="42" width="8.6640625" style="2" customWidth="1"/>
    <col min="43" max="43" width="8.33203125" style="2" customWidth="1"/>
    <col min="44" max="44" width="9.109375" style="2" customWidth="1"/>
    <col min="45" max="45" width="8" style="2" customWidth="1"/>
    <col min="46" max="46" width="8.6640625" style="2" customWidth="1"/>
    <col min="47" max="47" width="7.6640625" style="2" customWidth="1"/>
    <col min="48" max="49" width="7.44140625" style="2" customWidth="1"/>
    <col min="50" max="52" width="10" style="127" customWidth="1"/>
    <col min="53" max="54" width="8.44140625" style="2" customWidth="1"/>
    <col min="55" max="55" width="6.33203125" style="55" customWidth="1"/>
    <col min="56" max="58" width="7.33203125" style="2" customWidth="1"/>
    <col min="59" max="79" width="10.6640625" style="2" customWidth="1"/>
    <col min="80" max="16384" width="11.441406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55" t="s">
        <v>7</v>
      </c>
      <c r="V3" s="158" t="s">
        <v>9</v>
      </c>
      <c r="W3" s="159" t="s">
        <v>12</v>
      </c>
      <c r="X3" s="158" t="s">
        <v>10</v>
      </c>
      <c r="Y3" s="159" t="s">
        <v>13</v>
      </c>
      <c r="Z3" s="158" t="s">
        <v>11</v>
      </c>
      <c r="AA3" s="159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5" x14ac:dyDescent="0.25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55" t="s">
        <v>7</v>
      </c>
      <c r="V16" s="156" t="s">
        <v>9</v>
      </c>
      <c r="W16" s="157" t="s">
        <v>12</v>
      </c>
      <c r="X16" s="156" t="s">
        <v>10</v>
      </c>
      <c r="Y16" s="157" t="s">
        <v>13</v>
      </c>
      <c r="Z16" s="156" t="s">
        <v>11</v>
      </c>
      <c r="AA16" s="157" t="s">
        <v>14</v>
      </c>
      <c r="AB16" s="7"/>
      <c r="AC16" s="6"/>
      <c r="AE16" s="75"/>
      <c r="AG16" s="19"/>
      <c r="AV16" s="41"/>
      <c r="BA16" s="51"/>
    </row>
    <row r="17" spans="1:53" s="32" customFormat="1" ht="13.8" x14ac:dyDescent="0.25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3.8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73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3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IF(ISNUMBER(V17),IF(VolumeC=TRUE,IF(UnknownSample=FALSE,V17/V23,V17/V23/$M$12),IF(UnknownSample=FALSE,V17,V17/$M$12)),"")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3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55" t="s">
        <v>7</v>
      </c>
      <c r="V26" s="156" t="s">
        <v>9</v>
      </c>
      <c r="W26" s="157" t="s">
        <v>12</v>
      </c>
      <c r="X26" s="156" t="s">
        <v>10</v>
      </c>
      <c r="Y26" s="157" t="s">
        <v>13</v>
      </c>
      <c r="Z26" s="156" t="s">
        <v>11</v>
      </c>
      <c r="AA26" s="15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3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3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5" x14ac:dyDescent="0.3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M33" s="6"/>
      <c r="AC33" s="19"/>
      <c r="AD33" s="19"/>
      <c r="AE33" s="2"/>
      <c r="AM33" s="19"/>
      <c r="AV33" s="41"/>
      <c r="BA33" s="51"/>
    </row>
    <row r="34" spans="1:53" s="32" customFormat="1" ht="1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5" x14ac:dyDescent="0.3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/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/>
      <c r="M42" s="48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53"/>
      <c r="N43" s="50"/>
      <c r="O43" s="50"/>
      <c r="P43" s="50"/>
      <c r="Q43" s="50"/>
      <c r="R43" s="50"/>
      <c r="S43" s="50"/>
      <c r="T43" s="50"/>
      <c r="U43" s="54"/>
      <c r="V43" s="54"/>
      <c r="W43" s="54"/>
      <c r="X43" s="54"/>
      <c r="Y43" s="54"/>
      <c r="Z43" s="54"/>
      <c r="AA43" s="54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/>
      <c r="M44" s="53"/>
      <c r="N44" s="50"/>
      <c r="O44" s="50"/>
      <c r="P44" s="50"/>
      <c r="Q44" s="50"/>
      <c r="R44" s="50"/>
      <c r="S44" s="50"/>
      <c r="T44" s="50"/>
      <c r="U44" s="60"/>
      <c r="V44" s="60"/>
      <c r="W44" s="60"/>
      <c r="X44" s="60"/>
      <c r="Y44" s="60"/>
      <c r="Z44" s="60"/>
      <c r="AA44" s="60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6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/>
      <c r="M47" s="104"/>
      <c r="N47" s="105"/>
      <c r="O47" s="50"/>
      <c r="P47" s="50"/>
      <c r="Q47" s="50"/>
      <c r="R47" s="50"/>
      <c r="S47" s="50"/>
      <c r="T47" s="50"/>
      <c r="U47" s="106"/>
      <c r="V47" s="106"/>
      <c r="W47" s="106"/>
      <c r="X47" s="106"/>
      <c r="Y47" s="106"/>
      <c r="Z47" s="106"/>
      <c r="AA47" s="106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/>
      <c r="M49" s="50"/>
      <c r="N49" s="50"/>
      <c r="O49" s="50"/>
      <c r="P49" s="50"/>
      <c r="Q49" s="50"/>
      <c r="R49" s="50"/>
      <c r="S49" s="49"/>
      <c r="T49" s="49"/>
      <c r="U49" s="108"/>
      <c r="V49" s="108"/>
      <c r="W49" s="108"/>
      <c r="X49" s="108"/>
      <c r="Y49" s="108"/>
      <c r="Z49" s="108"/>
      <c r="AA49" s="108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104"/>
      <c r="N51" s="105"/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" x14ac:dyDescent="0.3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9.1399999999999995E-2</v>
      </c>
      <c r="V53" s="110">
        <f t="shared" ref="V53:AA53" si="11">$W$66*V49+$X$66</f>
        <v>9.1399999999999995E-2</v>
      </c>
      <c r="W53" s="110">
        <f t="shared" si="11"/>
        <v>9.1399999999999995E-2</v>
      </c>
      <c r="X53" s="110">
        <f t="shared" si="11"/>
        <v>9.1399999999999995E-2</v>
      </c>
      <c r="Y53" s="110">
        <f t="shared" si="11"/>
        <v>9.1399999999999995E-2</v>
      </c>
      <c r="Z53" s="110">
        <f t="shared" si="11"/>
        <v>9.1399999999999995E-2</v>
      </c>
      <c r="AA53" s="110">
        <f t="shared" si="11"/>
        <v>9.1399999999999995E-2</v>
      </c>
      <c r="AB53" s="110"/>
      <c r="AV53" s="41"/>
      <c r="BA53" s="51"/>
    </row>
    <row r="54" spans="1:53" s="32" customFormat="1" ht="15" x14ac:dyDescent="0.3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>(($W67*U12+$X67)/($W67*$U12+$X67))</f>
        <v>1</v>
      </c>
      <c r="V54" s="111">
        <f t="shared" ref="V54:AA54" si="12">(($W67*V12+$X67)/($W67*$U12+$X67))</f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" x14ac:dyDescent="0.3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9.1399999999999995E-2</v>
      </c>
      <c r="V56" s="111">
        <f t="shared" ref="V56:AA56" si="13">V54*V53</f>
        <v>9.1399999999999995E-2</v>
      </c>
      <c r="W56" s="111">
        <f t="shared" si="13"/>
        <v>9.1399999999999995E-2</v>
      </c>
      <c r="X56" s="111">
        <f t="shared" si="13"/>
        <v>9.1399999999999995E-2</v>
      </c>
      <c r="Y56" s="111">
        <f t="shared" si="13"/>
        <v>9.1399999999999995E-2</v>
      </c>
      <c r="Z56" s="111">
        <f t="shared" si="13"/>
        <v>9.1399999999999995E-2</v>
      </c>
      <c r="AA56" s="111">
        <f t="shared" si="13"/>
        <v>9.1399999999999995E-2</v>
      </c>
      <c r="AB56" s="111"/>
      <c r="AV56" s="41"/>
      <c r="BA56" s="51"/>
    </row>
    <row r="57" spans="1:53" s="32" customFormat="1" ht="15" x14ac:dyDescent="0.3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-9.1399999999999995E-2</v>
      </c>
      <c r="V57" s="111">
        <f t="shared" ref="V57:AA57" si="14">V50-V56</f>
        <v>-9.1399999999999995E-2</v>
      </c>
      <c r="W57" s="111">
        <f t="shared" si="14"/>
        <v>-9.1399999999999995E-2</v>
      </c>
      <c r="X57" s="111">
        <f t="shared" si="14"/>
        <v>-9.1399999999999995E-2</v>
      </c>
      <c r="Y57" s="111">
        <f t="shared" si="14"/>
        <v>-9.1399999999999995E-2</v>
      </c>
      <c r="Z57" s="111">
        <f t="shared" si="14"/>
        <v>-9.1399999999999995E-2</v>
      </c>
      <c r="AA57" s="111">
        <f t="shared" si="14"/>
        <v>-9.1399999999999995E-2</v>
      </c>
      <c r="AB57" s="111"/>
      <c r="AV57" s="41"/>
      <c r="BA57" s="51"/>
    </row>
    <row r="58" spans="1:53" s="32" customFormat="1" ht="15" x14ac:dyDescent="0.3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7</v>
      </c>
      <c r="V61" s="156" t="s">
        <v>9</v>
      </c>
      <c r="W61" s="157" t="s">
        <v>12</v>
      </c>
      <c r="X61" s="156" t="s">
        <v>10</v>
      </c>
      <c r="Y61" s="157" t="s">
        <v>13</v>
      </c>
      <c r="Z61" s="156" t="s">
        <v>11</v>
      </c>
      <c r="AA61" s="157" t="s">
        <v>14</v>
      </c>
      <c r="AB61" s="47"/>
      <c r="AG61" s="6"/>
      <c r="AH61" s="6"/>
      <c r="AI61" s="6"/>
      <c r="AS61" s="41"/>
      <c r="AX61" s="51"/>
    </row>
    <row r="62" spans="1:53" s="32" customFormat="1" ht="15" x14ac:dyDescent="0.3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6">IF(ISNUMBER(V58),IF(VolumeCorr=TRUE,IF(UnknownSampleCheck=FALSE,V58/V23,V58/V23/$M$12),IF(UnknownSampleCheck=FALSE,V58,V58/$M$12)),"")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5" x14ac:dyDescent="0.3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5" x14ac:dyDescent="0.2">
      <c r="L66" s="2"/>
      <c r="M66" s="204" t="s">
        <v>68</v>
      </c>
      <c r="N66" s="213" t="s">
        <v>69</v>
      </c>
      <c r="O66" s="213"/>
      <c r="U66" s="175"/>
      <c r="V66" s="175"/>
      <c r="W66" s="207">
        <v>-1.9800000000000002E-2</v>
      </c>
      <c r="X66" s="207">
        <v>9.1399999999999995E-2</v>
      </c>
      <c r="Y66" s="154" t="s">
        <v>34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5" x14ac:dyDescent="0.3">
      <c r="M67" s="205" t="s">
        <v>61</v>
      </c>
      <c r="N67" s="206" t="s">
        <v>67</v>
      </c>
      <c r="O67" s="160"/>
      <c r="U67" s="175"/>
      <c r="V67" s="175"/>
      <c r="W67" s="176">
        <v>2.0000000000000001E-4</v>
      </c>
      <c r="X67" s="176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5">
      <c r="AS68" s="41"/>
      <c r="AX68" s="51"/>
    </row>
    <row r="69" spans="10:52" s="32" customFormat="1" x14ac:dyDescent="0.25">
      <c r="AS69" s="41"/>
      <c r="AX69" s="51"/>
    </row>
    <row r="70" spans="10:52" s="32" customFormat="1" x14ac:dyDescent="0.25">
      <c r="AS70" s="41"/>
      <c r="AX70" s="51"/>
    </row>
    <row r="71" spans="10:52" s="32" customFormat="1" x14ac:dyDescent="0.25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3474720</xdr:colOff>
                    <xdr:row>1</xdr:row>
                    <xdr:rowOff>160020</xdr:rowOff>
                  </from>
                  <to>
                    <xdr:col>8</xdr:col>
                    <xdr:colOff>144780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3489960</xdr:colOff>
                    <xdr:row>3</xdr:row>
                    <xdr:rowOff>160020</xdr:rowOff>
                  </from>
                  <to>
                    <xdr:col>8</xdr:col>
                    <xdr:colOff>152400</xdr:colOff>
                    <xdr:row>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50EA-E737-4BB0-AB02-C695F3501DEF}">
  <dimension ref="A1:BH129"/>
  <sheetViews>
    <sheetView showGridLines="0" zoomScaleNormal="100" zoomScalePageLayoutView="55" workbookViewId="0"/>
  </sheetViews>
  <sheetFormatPr defaultColWidth="11.44140625" defaultRowHeight="12.6" x14ac:dyDescent="0.2"/>
  <cols>
    <col min="1" max="1" width="31" style="41" customWidth="1"/>
    <col min="2" max="2" width="4" style="41" customWidth="1"/>
    <col min="3" max="3" width="15.44140625" style="41" bestFit="1" customWidth="1"/>
    <col min="4" max="4" width="25.109375" style="41" customWidth="1"/>
    <col min="5" max="5" width="40" style="41" customWidth="1"/>
    <col min="6" max="6" width="12.109375" style="41" customWidth="1"/>
    <col min="7" max="7" width="10.44140625" style="41" customWidth="1"/>
    <col min="8" max="8" width="54.6640625" style="2" customWidth="1"/>
    <col min="9" max="9" width="40.88671875" style="2" customWidth="1"/>
    <col min="10" max="10" width="14.88671875" style="2" customWidth="1"/>
    <col min="11" max="11" width="5.44140625" style="2" customWidth="1"/>
    <col min="12" max="12" width="42.33203125" style="2" customWidth="1"/>
    <col min="13" max="13" width="38.6640625" style="2" customWidth="1"/>
    <col min="14" max="14" width="28.44140625" style="2" customWidth="1"/>
    <col min="15" max="15" width="16.33203125" style="2" customWidth="1"/>
    <col min="16" max="16" width="16.6640625" style="2" bestFit="1" customWidth="1"/>
    <col min="17" max="18" width="9.5546875" style="2" customWidth="1"/>
    <col min="19" max="20" width="8.6640625" style="2" customWidth="1"/>
    <col min="21" max="21" width="18.88671875" style="2" customWidth="1"/>
    <col min="22" max="22" width="18.5546875" style="2" customWidth="1"/>
    <col min="23" max="23" width="15.6640625" style="2" customWidth="1"/>
    <col min="24" max="24" width="14.88671875" style="2" customWidth="1"/>
    <col min="25" max="25" width="13.44140625" style="2" customWidth="1"/>
    <col min="26" max="26" width="12.44140625" style="2" customWidth="1"/>
    <col min="27" max="27" width="16.5546875" style="2" customWidth="1"/>
    <col min="28" max="28" width="9" style="2" customWidth="1"/>
    <col min="29" max="29" width="7.6640625" style="2" customWidth="1"/>
    <col min="30" max="30" width="15.5546875" style="2" customWidth="1"/>
    <col min="31" max="31" width="7.5546875" style="2" customWidth="1"/>
    <col min="32" max="32" width="8.44140625" style="2" customWidth="1"/>
    <col min="33" max="33" width="8.6640625" style="2" customWidth="1"/>
    <col min="34" max="34" width="7.109375" style="2" customWidth="1"/>
    <col min="35" max="35" width="7.44140625" style="2" customWidth="1"/>
    <col min="36" max="36" width="5" style="2" customWidth="1"/>
    <col min="37" max="37" width="7.33203125" style="2" customWidth="1"/>
    <col min="38" max="38" width="7.109375" style="2" customWidth="1"/>
    <col min="39" max="39" width="6.6640625" style="2" customWidth="1"/>
    <col min="40" max="40" width="5.6640625" style="2" customWidth="1"/>
    <col min="41" max="41" width="8.33203125" style="2" customWidth="1"/>
    <col min="42" max="42" width="8.6640625" style="2" customWidth="1"/>
    <col min="43" max="43" width="8.33203125" style="2" customWidth="1"/>
    <col min="44" max="44" width="9.109375" style="2" customWidth="1"/>
    <col min="45" max="45" width="8" style="2" customWidth="1"/>
    <col min="46" max="46" width="8.6640625" style="2" customWidth="1"/>
    <col min="47" max="47" width="7.6640625" style="2" customWidth="1"/>
    <col min="48" max="49" width="7.44140625" style="2" customWidth="1"/>
    <col min="50" max="52" width="10" style="127" customWidth="1"/>
    <col min="53" max="54" width="8.44140625" style="2" customWidth="1"/>
    <col min="55" max="55" width="6.33203125" style="55" customWidth="1"/>
    <col min="56" max="58" width="7.33203125" style="2" customWidth="1"/>
    <col min="59" max="79" width="10.6640625" style="2" customWidth="1"/>
    <col min="80" max="16384" width="11.441406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6" t="s">
        <v>7</v>
      </c>
      <c r="V3" s="153" t="s">
        <v>9</v>
      </c>
      <c r="W3" s="17" t="s">
        <v>12</v>
      </c>
      <c r="X3" s="153" t="s">
        <v>10</v>
      </c>
      <c r="Y3" s="17" t="s">
        <v>13</v>
      </c>
      <c r="Z3" s="153" t="s">
        <v>11</v>
      </c>
      <c r="AA3" s="17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5" x14ac:dyDescent="0.25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6" t="s">
        <v>7</v>
      </c>
      <c r="V16" s="153" t="s">
        <v>9</v>
      </c>
      <c r="W16" s="17" t="s">
        <v>12</v>
      </c>
      <c r="X16" s="153" t="s">
        <v>10</v>
      </c>
      <c r="Y16" s="17" t="s">
        <v>13</v>
      </c>
      <c r="Z16" s="153" t="s">
        <v>11</v>
      </c>
      <c r="AA16" s="17" t="s">
        <v>14</v>
      </c>
      <c r="AB16" s="7"/>
      <c r="AC16" s="6"/>
      <c r="AE16" s="75"/>
      <c r="AG16" s="19"/>
      <c r="AV16" s="41"/>
      <c r="BA16" s="51"/>
    </row>
    <row r="17" spans="1:53" s="32" customFormat="1" ht="13.8" x14ac:dyDescent="0.25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3.8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74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3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IF(ISNUMBER(V17),IF(Volume=TRUE,IF(Unknown=FALSE,V17/V23,V17/V23/$M$12),IF(Unknown=FALSE,V17,V17/$M$12)),"")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3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6" t="s">
        <v>7</v>
      </c>
      <c r="V26" s="153" t="s">
        <v>9</v>
      </c>
      <c r="W26" s="17" t="s">
        <v>12</v>
      </c>
      <c r="X26" s="153" t="s">
        <v>10</v>
      </c>
      <c r="Y26" s="17" t="s">
        <v>13</v>
      </c>
      <c r="Z26" s="153" t="s">
        <v>11</v>
      </c>
      <c r="AA26" s="1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3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3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5" x14ac:dyDescent="0.3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5" x14ac:dyDescent="0.3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" x14ac:dyDescent="0.3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8.6800000000000002E-2</v>
      </c>
      <c r="V53" s="110">
        <f t="shared" ref="V53:AA53" si="11">$W$66*V49+$X$66</f>
        <v>8.6800000000000002E-2</v>
      </c>
      <c r="W53" s="110">
        <f t="shared" si="11"/>
        <v>8.6800000000000002E-2</v>
      </c>
      <c r="X53" s="110">
        <f t="shared" si="11"/>
        <v>8.6800000000000002E-2</v>
      </c>
      <c r="Y53" s="110">
        <f t="shared" si="11"/>
        <v>8.6800000000000002E-2</v>
      </c>
      <c r="Z53" s="110">
        <f t="shared" si="11"/>
        <v>8.6800000000000002E-2</v>
      </c>
      <c r="AA53" s="110">
        <f t="shared" si="11"/>
        <v>8.6800000000000002E-2</v>
      </c>
      <c r="AB53" s="110"/>
      <c r="AV53" s="41"/>
      <c r="BA53" s="51"/>
    </row>
    <row r="54" spans="1:53" s="32" customFormat="1" ht="15" x14ac:dyDescent="0.3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>(($W67*U12+$X67)/($W67*$U12+$X67))</f>
        <v>1</v>
      </c>
      <c r="V54" s="111">
        <f t="shared" ref="V54:AA54" si="12">(($W67*V12+$X67)/($W67*$U12+$X67))</f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" x14ac:dyDescent="0.3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8.6800000000000002E-2</v>
      </c>
      <c r="V56" s="111">
        <f t="shared" ref="V56:AA56" si="13">V54*V53</f>
        <v>8.6800000000000002E-2</v>
      </c>
      <c r="W56" s="111">
        <f t="shared" si="13"/>
        <v>8.6800000000000002E-2</v>
      </c>
      <c r="X56" s="111">
        <f t="shared" si="13"/>
        <v>8.6800000000000002E-2</v>
      </c>
      <c r="Y56" s="111">
        <f t="shared" si="13"/>
        <v>8.6800000000000002E-2</v>
      </c>
      <c r="Z56" s="111">
        <f t="shared" si="13"/>
        <v>8.6800000000000002E-2</v>
      </c>
      <c r="AA56" s="111">
        <f t="shared" si="13"/>
        <v>8.6800000000000002E-2</v>
      </c>
      <c r="AB56" s="111"/>
      <c r="AV56" s="41"/>
      <c r="BA56" s="51"/>
    </row>
    <row r="57" spans="1:53" s="32" customFormat="1" ht="15" x14ac:dyDescent="0.3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-8.6800000000000002E-2</v>
      </c>
      <c r="V57" s="111">
        <f t="shared" ref="V57:AA57" si="14">V50-V56</f>
        <v>-8.6800000000000002E-2</v>
      </c>
      <c r="W57" s="111">
        <f t="shared" si="14"/>
        <v>-8.6800000000000002E-2</v>
      </c>
      <c r="X57" s="111">
        <f t="shared" si="14"/>
        <v>-8.6800000000000002E-2</v>
      </c>
      <c r="Y57" s="111">
        <f t="shared" si="14"/>
        <v>-8.6800000000000002E-2</v>
      </c>
      <c r="Z57" s="111">
        <f t="shared" si="14"/>
        <v>-8.6800000000000002E-2</v>
      </c>
      <c r="AA57" s="111">
        <f t="shared" si="14"/>
        <v>-8.6800000000000002E-2</v>
      </c>
      <c r="AB57" s="111"/>
      <c r="AV57" s="41"/>
      <c r="BA57" s="51"/>
    </row>
    <row r="58" spans="1:53" s="32" customFormat="1" ht="15" x14ac:dyDescent="0.3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6" t="s">
        <v>7</v>
      </c>
      <c r="V61" s="153" t="s">
        <v>9</v>
      </c>
      <c r="W61" s="17" t="s">
        <v>12</v>
      </c>
      <c r="X61" s="153" t="s">
        <v>10</v>
      </c>
      <c r="Y61" s="17" t="s">
        <v>13</v>
      </c>
      <c r="Z61" s="153" t="s">
        <v>11</v>
      </c>
      <c r="AA61" s="17" t="s">
        <v>14</v>
      </c>
      <c r="AB61" s="47"/>
      <c r="AS61" s="41"/>
      <c r="AX61" s="51"/>
    </row>
    <row r="62" spans="1:53" s="32" customFormat="1" ht="15" x14ac:dyDescent="0.3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6">IF(ISNUMBER(V58),IF(VolumeCorr=TRUE,IF(UnknownSampleCheck=FALSE,V58/V23,V58/V23/$M$12),IF(UnknownSampleCheck=FALSE,V58,V58/$M$12)),"")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5" x14ac:dyDescent="0.3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8"/>
      <c r="Z65" s="178"/>
      <c r="AA65" s="178"/>
      <c r="AB65" s="178"/>
      <c r="AC65" s="6"/>
      <c r="AD65" s="6"/>
      <c r="AE65" s="6"/>
      <c r="AF65" s="6"/>
      <c r="AG65" s="6"/>
      <c r="AH65" s="6"/>
      <c r="AI65" s="6"/>
      <c r="AS65" s="41"/>
      <c r="AX65" s="51"/>
    </row>
    <row r="66" spans="10:52" s="32" customFormat="1" ht="15" x14ac:dyDescent="0.2">
      <c r="L66" s="2"/>
      <c r="M66" s="204" t="s">
        <v>70</v>
      </c>
      <c r="N66" s="213" t="s">
        <v>71</v>
      </c>
      <c r="O66" s="213"/>
      <c r="U66" s="175"/>
      <c r="V66" s="175"/>
      <c r="W66" s="207">
        <v>-1.66E-2</v>
      </c>
      <c r="X66" s="207">
        <v>8.6800000000000002E-2</v>
      </c>
      <c r="Y66" s="154" t="s">
        <v>39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5" x14ac:dyDescent="0.3">
      <c r="M67" s="205" t="s">
        <v>61</v>
      </c>
      <c r="N67" s="206" t="s">
        <v>67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G67" s="6"/>
      <c r="AH67" s="6"/>
      <c r="AI67" s="6"/>
      <c r="AS67" s="41"/>
      <c r="AX67" s="51"/>
    </row>
    <row r="68" spans="10:52" s="32" customFormat="1" x14ac:dyDescent="0.25">
      <c r="AS68" s="41"/>
      <c r="AX68" s="51"/>
    </row>
    <row r="69" spans="10:52" s="32" customFormat="1" x14ac:dyDescent="0.25">
      <c r="AS69" s="41"/>
      <c r="AX69" s="51"/>
    </row>
    <row r="70" spans="10:52" s="32" customFormat="1" x14ac:dyDescent="0.25">
      <c r="AS70" s="41"/>
      <c r="AX70" s="51"/>
    </row>
    <row r="71" spans="10:52" s="32" customFormat="1" x14ac:dyDescent="0.25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3474720</xdr:colOff>
                    <xdr:row>1</xdr:row>
                    <xdr:rowOff>160020</xdr:rowOff>
                  </from>
                  <to>
                    <xdr:col>8</xdr:col>
                    <xdr:colOff>144780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3489960</xdr:colOff>
                    <xdr:row>3</xdr:row>
                    <xdr:rowOff>160020</xdr:rowOff>
                  </from>
                  <to>
                    <xdr:col>8</xdr:col>
                    <xdr:colOff>152400</xdr:colOff>
                    <xdr:row>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2520-D422-4504-A60B-3EFF6CB16CF9}">
  <dimension ref="A1:BH129"/>
  <sheetViews>
    <sheetView showGridLines="0" workbookViewId="0"/>
  </sheetViews>
  <sheetFormatPr defaultColWidth="11.44140625" defaultRowHeight="12.6" x14ac:dyDescent="0.2"/>
  <cols>
    <col min="1" max="1" width="31" style="41" customWidth="1"/>
    <col min="2" max="2" width="4" style="41" customWidth="1"/>
    <col min="3" max="3" width="15.44140625" style="41" bestFit="1" customWidth="1"/>
    <col min="4" max="4" width="25.109375" style="41" customWidth="1"/>
    <col min="5" max="5" width="40" style="41" customWidth="1"/>
    <col min="6" max="6" width="12.109375" style="41" customWidth="1"/>
    <col min="7" max="7" width="10.44140625" style="41" customWidth="1"/>
    <col min="8" max="8" width="54.6640625" style="2" customWidth="1"/>
    <col min="9" max="9" width="40.88671875" style="2" customWidth="1"/>
    <col min="10" max="10" width="14.88671875" style="2" customWidth="1"/>
    <col min="11" max="11" width="5.44140625" style="2" customWidth="1"/>
    <col min="12" max="12" width="42.33203125" style="2" customWidth="1"/>
    <col min="13" max="13" width="38.33203125" style="2" customWidth="1"/>
    <col min="14" max="14" width="28.109375" style="2" customWidth="1"/>
    <col min="15" max="15" width="22.33203125" style="2" customWidth="1"/>
    <col min="16" max="16" width="16.6640625" style="2" bestFit="1" customWidth="1"/>
    <col min="17" max="18" width="9.5546875" style="2" customWidth="1"/>
    <col min="19" max="20" width="8.6640625" style="2" customWidth="1"/>
    <col min="21" max="21" width="18.88671875" style="2" customWidth="1"/>
    <col min="22" max="22" width="11.88671875" style="2" customWidth="1"/>
    <col min="23" max="23" width="15.6640625" style="2" customWidth="1"/>
    <col min="24" max="24" width="14.88671875" style="2" customWidth="1"/>
    <col min="25" max="25" width="13.44140625" style="2" customWidth="1"/>
    <col min="26" max="26" width="12.44140625" style="2" customWidth="1"/>
    <col min="27" max="27" width="16.5546875" style="2" customWidth="1"/>
    <col min="28" max="28" width="9" style="2" customWidth="1"/>
    <col min="29" max="29" width="7.6640625" style="2" customWidth="1"/>
    <col min="30" max="30" width="15.5546875" style="2" customWidth="1"/>
    <col min="31" max="31" width="7.5546875" style="2" customWidth="1"/>
    <col min="32" max="32" width="8.44140625" style="2" customWidth="1"/>
    <col min="33" max="33" width="8.6640625" style="2" customWidth="1"/>
    <col min="34" max="34" width="7.109375" style="2" customWidth="1"/>
    <col min="35" max="35" width="7.44140625" style="2" customWidth="1"/>
    <col min="36" max="36" width="5" style="2" customWidth="1"/>
    <col min="37" max="37" width="7.33203125" style="2" customWidth="1"/>
    <col min="38" max="38" width="7.109375" style="2" customWidth="1"/>
    <col min="39" max="39" width="6.6640625" style="2" customWidth="1"/>
    <col min="40" max="40" width="5.6640625" style="2" customWidth="1"/>
    <col min="41" max="41" width="8.33203125" style="2" customWidth="1"/>
    <col min="42" max="42" width="8.6640625" style="2" customWidth="1"/>
    <col min="43" max="43" width="8.33203125" style="2" customWidth="1"/>
    <col min="44" max="44" width="9.109375" style="2" customWidth="1"/>
    <col min="45" max="45" width="8" style="2" customWidth="1"/>
    <col min="46" max="46" width="8.6640625" style="2" customWidth="1"/>
    <col min="47" max="47" width="7.6640625" style="2" customWidth="1"/>
    <col min="48" max="49" width="7.44140625" style="2" customWidth="1"/>
    <col min="50" max="52" width="10" style="127" customWidth="1"/>
    <col min="53" max="54" width="8.44140625" style="2" customWidth="1"/>
    <col min="55" max="55" width="6.33203125" style="55" customWidth="1"/>
    <col min="56" max="58" width="7.33203125" style="2" customWidth="1"/>
    <col min="59" max="79" width="10.6640625" style="2" customWidth="1"/>
    <col min="80" max="16384" width="11.441406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55" t="s">
        <v>7</v>
      </c>
      <c r="V3" s="158" t="s">
        <v>9</v>
      </c>
      <c r="W3" s="159" t="s">
        <v>12</v>
      </c>
      <c r="X3" s="158" t="s">
        <v>10</v>
      </c>
      <c r="Y3" s="159" t="s">
        <v>13</v>
      </c>
      <c r="Z3" s="158" t="s">
        <v>11</v>
      </c>
      <c r="AA3" s="159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5" x14ac:dyDescent="0.25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55" t="s">
        <v>7</v>
      </c>
      <c r="V16" s="156" t="s">
        <v>9</v>
      </c>
      <c r="W16" s="157" t="s">
        <v>12</v>
      </c>
      <c r="X16" s="156" t="s">
        <v>10</v>
      </c>
      <c r="Y16" s="157" t="s">
        <v>13</v>
      </c>
      <c r="Z16" s="156" t="s">
        <v>11</v>
      </c>
      <c r="AA16" s="157" t="s">
        <v>14</v>
      </c>
      <c r="AB16" s="7"/>
      <c r="AC16" s="6"/>
      <c r="AE16" s="75"/>
      <c r="AG16" s="19"/>
      <c r="AV16" s="41"/>
      <c r="BA16" s="51"/>
    </row>
    <row r="17" spans="1:53" s="32" customFormat="1" ht="13.8" x14ac:dyDescent="0.25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3.8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74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3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IF(ISNUMBER(V17),IF(Titrvol20=TRUE,IF(UnknownS20=FALSE,V17/V23,V17/V23/$M$12),IF(UnknownS20=FALSE,V17,V17/$M$12)),"")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3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55" t="s">
        <v>7</v>
      </c>
      <c r="V26" s="156" t="s">
        <v>9</v>
      </c>
      <c r="W26" s="157" t="s">
        <v>12</v>
      </c>
      <c r="X26" s="156" t="s">
        <v>10</v>
      </c>
      <c r="Y26" s="157" t="s">
        <v>13</v>
      </c>
      <c r="Z26" s="156" t="s">
        <v>11</v>
      </c>
      <c r="AA26" s="15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3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>V58</f>
        <v>#DIV/0!</v>
      </c>
      <c r="W29" s="149" t="e">
        <f t="shared" ref="W29:AA29" si="7">W58</f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3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5" x14ac:dyDescent="0.3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M33" s="6"/>
      <c r="AC33" s="19"/>
      <c r="AD33" s="19"/>
      <c r="AE33" s="2"/>
      <c r="AM33" s="19"/>
      <c r="AV33" s="41"/>
      <c r="BA33" s="51"/>
    </row>
    <row r="34" spans="1:53" s="32" customFormat="1" ht="1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5" x14ac:dyDescent="0.3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/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/>
      <c r="M42" s="48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53"/>
      <c r="N43" s="50"/>
      <c r="O43" s="50"/>
      <c r="P43" s="50"/>
      <c r="Q43" s="50"/>
      <c r="R43" s="50"/>
      <c r="S43" s="50"/>
      <c r="T43" s="50"/>
      <c r="U43" s="54"/>
      <c r="V43" s="54"/>
      <c r="W43" s="54"/>
      <c r="X43" s="54"/>
      <c r="Y43" s="54"/>
      <c r="Z43" s="54"/>
      <c r="AA43" s="54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/>
      <c r="M44" s="53"/>
      <c r="N44" s="50"/>
      <c r="O44" s="50"/>
      <c r="P44" s="50"/>
      <c r="Q44" s="50"/>
      <c r="R44" s="50"/>
      <c r="S44" s="50"/>
      <c r="T44" s="50"/>
      <c r="U44" s="60"/>
      <c r="V44" s="60"/>
      <c r="W44" s="60"/>
      <c r="X44" s="60"/>
      <c r="Y44" s="60"/>
      <c r="Z44" s="60"/>
      <c r="AA44" s="60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6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/>
      <c r="M47" s="104"/>
      <c r="N47" s="105"/>
      <c r="O47" s="50"/>
      <c r="P47" s="50"/>
      <c r="Q47" s="50"/>
      <c r="R47" s="50"/>
      <c r="S47" s="50"/>
      <c r="T47" s="50"/>
      <c r="U47" s="106"/>
      <c r="V47" s="106"/>
      <c r="W47" s="106"/>
      <c r="X47" s="106"/>
      <c r="Y47" s="106"/>
      <c r="Z47" s="106"/>
      <c r="AA47" s="106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/>
      <c r="M49" s="50"/>
      <c r="N49" s="50"/>
      <c r="O49" s="50"/>
      <c r="P49" s="50"/>
      <c r="Q49" s="50"/>
      <c r="R49" s="50"/>
      <c r="S49" s="49"/>
      <c r="T49" s="49"/>
      <c r="U49" s="108"/>
      <c r="V49" s="108"/>
      <c r="W49" s="108"/>
      <c r="X49" s="108"/>
      <c r="Y49" s="108"/>
      <c r="Z49" s="108"/>
      <c r="AA49" s="108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104"/>
      <c r="N51" s="105"/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" x14ac:dyDescent="0.3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0.12479999999999999</v>
      </c>
      <c r="V53" s="110">
        <f t="shared" ref="V53:AA53" si="11">$W$66*V49+$X$66</f>
        <v>0.12479999999999999</v>
      </c>
      <c r="W53" s="110">
        <f t="shared" si="11"/>
        <v>0.12479999999999999</v>
      </c>
      <c r="X53" s="110">
        <f t="shared" si="11"/>
        <v>0.12479999999999999</v>
      </c>
      <c r="Y53" s="110">
        <f t="shared" si="11"/>
        <v>0.12479999999999999</v>
      </c>
      <c r="Z53" s="110">
        <f t="shared" si="11"/>
        <v>0.12479999999999999</v>
      </c>
      <c r="AA53" s="110">
        <f t="shared" si="11"/>
        <v>0.12479999999999999</v>
      </c>
      <c r="AB53" s="110"/>
      <c r="AV53" s="41"/>
      <c r="BA53" s="51"/>
    </row>
    <row r="54" spans="1:53" s="32" customFormat="1" ht="15" x14ac:dyDescent="0.3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>(($W67*U12+$X67)/($W67*$U12+$X67))</f>
        <v>1</v>
      </c>
      <c r="V54" s="111">
        <f t="shared" ref="V54:AA54" si="12">(($W67*V12+$X67)/($W67*$U12+$X67))</f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" x14ac:dyDescent="0.3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0.12479999999999999</v>
      </c>
      <c r="V56" s="111">
        <f t="shared" ref="V56:AA56" si="13">V54*V53</f>
        <v>0.12479999999999999</v>
      </c>
      <c r="W56" s="111">
        <f t="shared" si="13"/>
        <v>0.12479999999999999</v>
      </c>
      <c r="X56" s="111">
        <f t="shared" si="13"/>
        <v>0.12479999999999999</v>
      </c>
      <c r="Y56" s="111">
        <f t="shared" si="13"/>
        <v>0.12479999999999999</v>
      </c>
      <c r="Z56" s="111">
        <f t="shared" si="13"/>
        <v>0.12479999999999999</v>
      </c>
      <c r="AA56" s="111">
        <f t="shared" si="13"/>
        <v>0.12479999999999999</v>
      </c>
      <c r="AB56" s="111"/>
      <c r="AV56" s="41"/>
      <c r="BA56" s="51"/>
    </row>
    <row r="57" spans="1:53" s="32" customFormat="1" ht="15" x14ac:dyDescent="0.3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-0.12479999999999999</v>
      </c>
      <c r="V57" s="111">
        <f t="shared" ref="V57:AA57" si="14">V50-V56</f>
        <v>-0.12479999999999999</v>
      </c>
      <c r="W57" s="111">
        <f t="shared" si="14"/>
        <v>-0.12479999999999999</v>
      </c>
      <c r="X57" s="111">
        <f t="shared" si="14"/>
        <v>-0.12479999999999999</v>
      </c>
      <c r="Y57" s="111">
        <f t="shared" si="14"/>
        <v>-0.12479999999999999</v>
      </c>
      <c r="Z57" s="111">
        <f t="shared" si="14"/>
        <v>-0.12479999999999999</v>
      </c>
      <c r="AA57" s="111">
        <f t="shared" si="14"/>
        <v>-0.12479999999999999</v>
      </c>
      <c r="AB57" s="111"/>
      <c r="AV57" s="41"/>
      <c r="BA57" s="51"/>
    </row>
    <row r="58" spans="1:53" s="32" customFormat="1" ht="15" x14ac:dyDescent="0.3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7</v>
      </c>
      <c r="V61" s="156" t="s">
        <v>9</v>
      </c>
      <c r="W61" s="157" t="s">
        <v>12</v>
      </c>
      <c r="X61" s="156" t="s">
        <v>10</v>
      </c>
      <c r="Y61" s="157" t="s">
        <v>13</v>
      </c>
      <c r="Z61" s="156" t="s">
        <v>11</v>
      </c>
      <c r="AA61" s="157" t="s">
        <v>14</v>
      </c>
      <c r="AB61" s="47"/>
      <c r="AG61" s="6"/>
      <c r="AH61" s="6"/>
      <c r="AI61" s="6"/>
      <c r="AS61" s="41"/>
      <c r="AX61" s="51"/>
    </row>
    <row r="62" spans="1:53" s="32" customFormat="1" ht="15" x14ac:dyDescent="0.3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6">IF(ISNUMBER(V58),IF(Titrvol20=TRUE,IF(UnknownS20=FALSE,V58/V23,V58/V23/$M$12),IF(UnknownS20=FALSE,V58,V58/$M$12)),"")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5" x14ac:dyDescent="0.3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5" x14ac:dyDescent="0.2">
      <c r="L66" s="2"/>
      <c r="M66" s="204" t="s">
        <v>72</v>
      </c>
      <c r="N66" s="213" t="s">
        <v>75</v>
      </c>
      <c r="O66" s="213"/>
      <c r="P66" s="160"/>
      <c r="Q66" s="160"/>
      <c r="R66" s="160"/>
      <c r="S66" s="160"/>
      <c r="T66" s="160"/>
      <c r="U66" s="179"/>
      <c r="V66" s="179"/>
      <c r="W66" s="210">
        <v>-3.4799999999999998E-2</v>
      </c>
      <c r="X66" s="210">
        <v>0.12479999999999999</v>
      </c>
      <c r="Y66" s="154" t="s">
        <v>34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5" x14ac:dyDescent="0.3">
      <c r="M67" s="205" t="s">
        <v>61</v>
      </c>
      <c r="N67" s="206" t="s">
        <v>67</v>
      </c>
      <c r="O67" s="160"/>
      <c r="P67" s="160"/>
      <c r="Q67" s="160"/>
      <c r="R67" s="160"/>
      <c r="S67" s="160"/>
      <c r="T67" s="160"/>
      <c r="U67" s="179"/>
      <c r="V67" s="179"/>
      <c r="W67" s="180">
        <v>2.0000000000000001E-4</v>
      </c>
      <c r="X67" s="180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5">
      <c r="AS68" s="41"/>
      <c r="AX68" s="51"/>
    </row>
    <row r="69" spans="10:52" s="32" customFormat="1" x14ac:dyDescent="0.25">
      <c r="AS69" s="41"/>
      <c r="AX69" s="51"/>
    </row>
    <row r="70" spans="10:52" s="32" customFormat="1" x14ac:dyDescent="0.25">
      <c r="AS70" s="41"/>
      <c r="AX70" s="51"/>
    </row>
    <row r="71" spans="10:52" s="32" customFormat="1" x14ac:dyDescent="0.25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3474720</xdr:colOff>
                    <xdr:row>1</xdr:row>
                    <xdr:rowOff>160020</xdr:rowOff>
                  </from>
                  <to>
                    <xdr:col>8</xdr:col>
                    <xdr:colOff>144780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3489960</xdr:colOff>
                    <xdr:row>3</xdr:row>
                    <xdr:rowOff>160020</xdr:rowOff>
                  </from>
                  <to>
                    <xdr:col>8</xdr:col>
                    <xdr:colOff>152400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20C3-2DB0-4EAF-BC05-C8609216104C}">
  <dimension ref="A1:BH129"/>
  <sheetViews>
    <sheetView showGridLines="0" tabSelected="1" topLeftCell="M46" workbookViewId="0">
      <selection activeCell="M66" sqref="M66:O66"/>
    </sheetView>
  </sheetViews>
  <sheetFormatPr defaultColWidth="11.44140625" defaultRowHeight="12.6" x14ac:dyDescent="0.2"/>
  <cols>
    <col min="1" max="1" width="31" style="41" customWidth="1"/>
    <col min="2" max="2" width="4" style="41" customWidth="1"/>
    <col min="3" max="3" width="15.44140625" style="41" bestFit="1" customWidth="1"/>
    <col min="4" max="4" width="25.109375" style="41" customWidth="1"/>
    <col min="5" max="5" width="40" style="41" customWidth="1"/>
    <col min="6" max="6" width="12.109375" style="41" customWidth="1"/>
    <col min="7" max="7" width="10.44140625" style="41" customWidth="1"/>
    <col min="8" max="8" width="54.6640625" style="2" customWidth="1"/>
    <col min="9" max="9" width="40.88671875" style="2" customWidth="1"/>
    <col min="10" max="10" width="14.88671875" style="2" customWidth="1"/>
    <col min="11" max="11" width="5.44140625" style="2" customWidth="1"/>
    <col min="12" max="12" width="42.33203125" style="2" customWidth="1"/>
    <col min="13" max="13" width="38.33203125" style="2" customWidth="1"/>
    <col min="14" max="14" width="28.109375" style="2" customWidth="1"/>
    <col min="15" max="15" width="22.33203125" style="2" customWidth="1"/>
    <col min="16" max="16" width="16.6640625" style="2" bestFit="1" customWidth="1"/>
    <col min="17" max="18" width="9.5546875" style="2" customWidth="1"/>
    <col min="19" max="20" width="8.6640625" style="2" customWidth="1"/>
    <col min="21" max="21" width="18.88671875" style="2" customWidth="1"/>
    <col min="22" max="22" width="11.88671875" style="2" customWidth="1"/>
    <col min="23" max="23" width="15.6640625" style="2" customWidth="1"/>
    <col min="24" max="24" width="14.88671875" style="2" customWidth="1"/>
    <col min="25" max="25" width="13.44140625" style="2" customWidth="1"/>
    <col min="26" max="26" width="12.44140625" style="2" customWidth="1"/>
    <col min="27" max="27" width="16.5546875" style="2" customWidth="1"/>
    <col min="28" max="28" width="9" style="2" customWidth="1"/>
    <col min="29" max="29" width="7.6640625" style="2" customWidth="1"/>
    <col min="30" max="30" width="15.5546875" style="2" customWidth="1"/>
    <col min="31" max="31" width="7.5546875" style="2" customWidth="1"/>
    <col min="32" max="32" width="8.44140625" style="2" customWidth="1"/>
    <col min="33" max="33" width="8.6640625" style="2" customWidth="1"/>
    <col min="34" max="34" width="7.109375" style="2" customWidth="1"/>
    <col min="35" max="35" width="7.44140625" style="2" customWidth="1"/>
    <col min="36" max="36" width="5" style="2" customWidth="1"/>
    <col min="37" max="37" width="7.33203125" style="2" customWidth="1"/>
    <col min="38" max="38" width="7.109375" style="2" customWidth="1"/>
    <col min="39" max="39" width="6.6640625" style="2" customWidth="1"/>
    <col min="40" max="40" width="5.6640625" style="2" customWidth="1"/>
    <col min="41" max="41" width="8.33203125" style="2" customWidth="1"/>
    <col min="42" max="42" width="8.6640625" style="2" customWidth="1"/>
    <col min="43" max="43" width="8.33203125" style="2" customWidth="1"/>
    <col min="44" max="44" width="9.109375" style="2" customWidth="1"/>
    <col min="45" max="45" width="8" style="2" customWidth="1"/>
    <col min="46" max="46" width="8.6640625" style="2" customWidth="1"/>
    <col min="47" max="47" width="7.6640625" style="2" customWidth="1"/>
    <col min="48" max="49" width="7.44140625" style="2" customWidth="1"/>
    <col min="50" max="52" width="10" style="127" customWidth="1"/>
    <col min="53" max="54" width="8.44140625" style="2" customWidth="1"/>
    <col min="55" max="55" width="6.33203125" style="55" customWidth="1"/>
    <col min="56" max="58" width="7.33203125" style="2" customWidth="1"/>
    <col min="59" max="79" width="10.6640625" style="2" customWidth="1"/>
    <col min="80" max="16384" width="11.44140625" style="2"/>
  </cols>
  <sheetData>
    <row r="1" spans="1:59" s="23" customFormat="1" x14ac:dyDescent="0.2">
      <c r="A1" s="20" t="s">
        <v>15</v>
      </c>
      <c r="B1" s="21"/>
      <c r="C1" s="18" t="s">
        <v>0</v>
      </c>
      <c r="D1" s="212" t="s">
        <v>32</v>
      </c>
      <c r="E1" s="212"/>
      <c r="F1" s="212"/>
      <c r="G1" s="212"/>
      <c r="H1" s="161" t="s">
        <v>26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5" x14ac:dyDescent="0.2">
      <c r="A3" s="35" t="s">
        <v>33</v>
      </c>
      <c r="B3" s="36"/>
      <c r="D3" s="37"/>
      <c r="E3" s="37"/>
      <c r="F3" s="30"/>
      <c r="G3" s="31"/>
      <c r="I3" s="164" t="s">
        <v>25</v>
      </c>
      <c r="L3" s="165" t="s">
        <v>46</v>
      </c>
      <c r="M3" s="38"/>
      <c r="N3" s="2"/>
      <c r="U3" s="155" t="s">
        <v>7</v>
      </c>
      <c r="V3" s="158" t="s">
        <v>9</v>
      </c>
      <c r="W3" s="159" t="s">
        <v>12</v>
      </c>
      <c r="X3" s="158" t="s">
        <v>10</v>
      </c>
      <c r="Y3" s="159" t="s">
        <v>13</v>
      </c>
      <c r="Z3" s="158" t="s">
        <v>11</v>
      </c>
      <c r="AA3" s="159" t="s">
        <v>14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5" x14ac:dyDescent="0.2">
      <c r="A5" s="133" t="s">
        <v>45</v>
      </c>
      <c r="C5" s="35"/>
      <c r="D5" s="35"/>
      <c r="E5" s="35"/>
      <c r="F5" s="35"/>
      <c r="G5" s="35"/>
      <c r="I5" s="164" t="s">
        <v>27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5" x14ac:dyDescent="0.25">
      <c r="A16" s="56"/>
      <c r="B16" s="56"/>
      <c r="C16" s="56"/>
      <c r="D16" s="56"/>
      <c r="E16" s="56"/>
      <c r="F16" s="56"/>
      <c r="G16" s="56"/>
      <c r="L16" s="166" t="s">
        <v>47</v>
      </c>
      <c r="M16" s="74"/>
      <c r="N16" s="74"/>
      <c r="O16" s="74"/>
      <c r="P16" s="74"/>
      <c r="Q16" s="74"/>
      <c r="R16" s="74"/>
      <c r="S16" s="74"/>
      <c r="T16" s="74"/>
      <c r="U16" s="155" t="s">
        <v>7</v>
      </c>
      <c r="V16" s="156" t="s">
        <v>9</v>
      </c>
      <c r="W16" s="157" t="s">
        <v>12</v>
      </c>
      <c r="X16" s="156" t="s">
        <v>10</v>
      </c>
      <c r="Y16" s="157" t="s">
        <v>13</v>
      </c>
      <c r="Z16" s="156" t="s">
        <v>11</v>
      </c>
      <c r="AA16" s="157" t="s">
        <v>14</v>
      </c>
      <c r="AB16" s="7"/>
      <c r="AC16" s="6"/>
      <c r="AE16" s="75"/>
      <c r="AG16" s="19"/>
      <c r="AV16" s="41"/>
      <c r="BA16" s="51"/>
    </row>
    <row r="17" spans="1:53" s="32" customFormat="1" ht="13.8" x14ac:dyDescent="0.25">
      <c r="A17" s="181" t="s">
        <v>48</v>
      </c>
      <c r="B17" s="181" t="s">
        <v>22</v>
      </c>
      <c r="C17" s="181"/>
      <c r="D17" s="182"/>
      <c r="E17" s="56"/>
      <c r="F17" s="56"/>
      <c r="G17" s="56"/>
      <c r="L17" s="74"/>
      <c r="M17" s="74" t="s">
        <v>18</v>
      </c>
      <c r="N17" s="76" t="s">
        <v>28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3.8" x14ac:dyDescent="0.2">
      <c r="A18" s="183" t="s">
        <v>49</v>
      </c>
      <c r="B18" s="183" t="s">
        <v>55</v>
      </c>
      <c r="C18" s="160"/>
      <c r="D18" s="182"/>
      <c r="E18" s="56"/>
      <c r="F18" s="58"/>
      <c r="G18" s="56"/>
      <c r="L18" s="78"/>
      <c r="M18" s="74" t="s">
        <v>19</v>
      </c>
      <c r="N18" s="76" t="s">
        <v>28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50</v>
      </c>
      <c r="B19" s="185" t="s">
        <v>56</v>
      </c>
      <c r="C19" s="182"/>
      <c r="D19" s="160"/>
      <c r="E19" s="56"/>
      <c r="F19" s="58"/>
      <c r="G19" s="56"/>
      <c r="L19" s="74"/>
      <c r="M19" s="80" t="s">
        <v>17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20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51</v>
      </c>
      <c r="B20" s="187" t="s">
        <v>57</v>
      </c>
      <c r="C20" s="182"/>
      <c r="D20" s="182"/>
      <c r="E20" s="56"/>
      <c r="F20" s="58"/>
      <c r="G20" s="56"/>
      <c r="L20" s="85"/>
      <c r="M20" s="80" t="s">
        <v>74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21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3">
      <c r="A21" s="188" t="s">
        <v>58</v>
      </c>
      <c r="B21" s="189" t="s">
        <v>23</v>
      </c>
      <c r="C21" s="160"/>
      <c r="D21" s="182"/>
      <c r="E21" s="56"/>
      <c r="F21" s="56"/>
      <c r="G21" s="56"/>
      <c r="L21" s="85"/>
      <c r="M21" s="86" t="s">
        <v>40</v>
      </c>
      <c r="N21" s="87" t="s">
        <v>41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IF(ISNUMBER(V17),IF(Titrvol20=TRUE,IF(UnknownS20=FALSE,V17/V23,V17/V23/$M$12),IF(UnknownS20=FALSE,V17,V17/$M$12)),"")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3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38</v>
      </c>
      <c r="N22" s="87" t="s">
        <v>41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31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5" x14ac:dyDescent="0.2">
      <c r="A26" s="21"/>
      <c r="B26" s="21"/>
      <c r="C26" s="41"/>
      <c r="D26" s="22"/>
      <c r="E26" s="22"/>
      <c r="F26" s="22"/>
      <c r="G26" s="22"/>
      <c r="L26" s="171" t="s">
        <v>52</v>
      </c>
      <c r="M26" s="141"/>
      <c r="N26" s="152"/>
      <c r="O26" s="141"/>
      <c r="P26" s="141"/>
      <c r="Q26" s="141"/>
      <c r="R26" s="141"/>
      <c r="S26" s="141"/>
      <c r="T26" s="141"/>
      <c r="U26" s="155" t="s">
        <v>7</v>
      </c>
      <c r="V26" s="156" t="s">
        <v>9</v>
      </c>
      <c r="W26" s="157" t="s">
        <v>12</v>
      </c>
      <c r="X26" s="156" t="s">
        <v>10</v>
      </c>
      <c r="Y26" s="157" t="s">
        <v>13</v>
      </c>
      <c r="Z26" s="156" t="s">
        <v>11</v>
      </c>
      <c r="AA26" s="157" t="s">
        <v>14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3">
      <c r="A29" s="134" t="s">
        <v>35</v>
      </c>
      <c r="B29" s="169"/>
      <c r="C29" s="56"/>
      <c r="D29" s="56"/>
      <c r="E29" s="56"/>
      <c r="F29" s="56"/>
      <c r="G29" s="56"/>
      <c r="L29" s="141"/>
      <c r="M29" s="146" t="s">
        <v>37</v>
      </c>
      <c r="N29" s="143" t="s">
        <v>28</v>
      </c>
      <c r="O29" s="172"/>
      <c r="P29" s="172"/>
      <c r="Q29" s="172"/>
      <c r="R29" s="172"/>
      <c r="S29" s="172"/>
      <c r="T29" s="172"/>
      <c r="U29" s="147"/>
      <c r="V29" s="148" t="e">
        <f>V58</f>
        <v>#DIV/0!</v>
      </c>
      <c r="W29" s="149" t="e">
        <f t="shared" ref="W29:AA29" si="7">W58</f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3">
      <c r="A30" s="52"/>
      <c r="B30" s="169"/>
      <c r="C30" s="56"/>
      <c r="D30" s="56"/>
      <c r="E30" s="56"/>
      <c r="F30" s="56"/>
      <c r="G30" s="56"/>
      <c r="L30" s="141"/>
      <c r="M30" s="146" t="s">
        <v>36</v>
      </c>
      <c r="N30" s="147" t="s">
        <v>42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44</v>
      </c>
      <c r="AC31" s="19"/>
      <c r="AD31" s="19"/>
      <c r="AI31" s="61"/>
      <c r="AM31" s="61"/>
      <c r="AV31" s="41"/>
      <c r="BA31" s="51"/>
    </row>
    <row r="32" spans="1:53" s="32" customFormat="1" ht="15" x14ac:dyDescent="0.3">
      <c r="A32" s="168"/>
      <c r="B32" s="169"/>
      <c r="C32" s="56"/>
      <c r="D32" s="56"/>
      <c r="E32" s="56"/>
      <c r="F32" s="56"/>
      <c r="G32" s="56"/>
      <c r="L32" s="141"/>
      <c r="M32" s="146" t="s">
        <v>43</v>
      </c>
      <c r="N32" s="147" t="s">
        <v>1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M33" s="6"/>
      <c r="AC33" s="19"/>
      <c r="AD33" s="19"/>
      <c r="AE33" s="2"/>
      <c r="AM33" s="19"/>
      <c r="AV33" s="41"/>
      <c r="BA33" s="51"/>
    </row>
    <row r="34" spans="1:53" s="32" customFormat="1" ht="15" x14ac:dyDescent="0.2">
      <c r="A34" s="168"/>
      <c r="B34" s="169"/>
      <c r="C34" s="56"/>
      <c r="D34" s="56"/>
      <c r="E34" s="56"/>
      <c r="F34" s="56"/>
      <c r="G34" s="56"/>
      <c r="L34" s="165" t="s">
        <v>53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6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2</v>
      </c>
      <c r="V36" s="18" t="s">
        <v>3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5" x14ac:dyDescent="0.3">
      <c r="A37" s="168"/>
      <c r="B37" s="169"/>
      <c r="C37" s="56"/>
      <c r="D37" s="56"/>
      <c r="E37" s="56"/>
      <c r="F37" s="56"/>
      <c r="G37" s="56"/>
      <c r="L37" s="137" t="s">
        <v>24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8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16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/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/>
      <c r="M42" s="48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53"/>
      <c r="N43" s="50"/>
      <c r="O43" s="50"/>
      <c r="P43" s="50"/>
      <c r="Q43" s="50"/>
      <c r="R43" s="50"/>
      <c r="S43" s="50"/>
      <c r="T43" s="50"/>
      <c r="U43" s="54"/>
      <c r="V43" s="54"/>
      <c r="W43" s="54"/>
      <c r="X43" s="54"/>
      <c r="Y43" s="54"/>
      <c r="Z43" s="54"/>
      <c r="AA43" s="54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/>
      <c r="M44" s="53"/>
      <c r="N44" s="50"/>
      <c r="O44" s="50"/>
      <c r="P44" s="50"/>
      <c r="Q44" s="50"/>
      <c r="R44" s="50"/>
      <c r="S44" s="50"/>
      <c r="T44" s="50"/>
      <c r="U44" s="60"/>
      <c r="V44" s="60"/>
      <c r="W44" s="60"/>
      <c r="X44" s="60"/>
      <c r="Y44" s="60"/>
      <c r="Z44" s="60"/>
      <c r="AA44" s="60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6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/>
      <c r="M47" s="104"/>
      <c r="N47" s="105"/>
      <c r="O47" s="50"/>
      <c r="P47" s="50"/>
      <c r="Q47" s="50"/>
      <c r="R47" s="50"/>
      <c r="S47" s="50"/>
      <c r="T47" s="50"/>
      <c r="U47" s="106"/>
      <c r="V47" s="106"/>
      <c r="W47" s="106"/>
      <c r="X47" s="106"/>
      <c r="Y47" s="106"/>
      <c r="Z47" s="106"/>
      <c r="AA47" s="106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/>
      <c r="M49" s="50"/>
      <c r="N49" s="50"/>
      <c r="O49" s="50"/>
      <c r="P49" s="50"/>
      <c r="Q49" s="50"/>
      <c r="R49" s="50"/>
      <c r="S49" s="49"/>
      <c r="T49" s="49"/>
      <c r="U49" s="108"/>
      <c r="V49" s="108"/>
      <c r="W49" s="108"/>
      <c r="X49" s="108"/>
      <c r="Y49" s="108"/>
      <c r="Z49" s="108"/>
      <c r="AA49" s="108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104"/>
      <c r="N51" s="105"/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" x14ac:dyDescent="0.3">
      <c r="A53" s="168"/>
      <c r="B53" s="169"/>
      <c r="C53" s="56"/>
      <c r="D53" s="56"/>
      <c r="E53" s="56"/>
      <c r="F53" s="56"/>
      <c r="G53" s="56"/>
      <c r="M53" s="190" t="s">
        <v>59</v>
      </c>
      <c r="N53" s="191" t="s">
        <v>60</v>
      </c>
      <c r="O53" s="160"/>
      <c r="U53" s="110">
        <f>$W$66*U49+$X$66</f>
        <v>6.2580792857350229E-2</v>
      </c>
      <c r="V53" s="110">
        <f t="shared" ref="V53:AA53" si="11">$W$66*V49+$X$66</f>
        <v>6.2580792857350229E-2</v>
      </c>
      <c r="W53" s="110">
        <f t="shared" si="11"/>
        <v>6.2580792857350229E-2</v>
      </c>
      <c r="X53" s="110">
        <f t="shared" si="11"/>
        <v>6.2580792857350229E-2</v>
      </c>
      <c r="Y53" s="110">
        <f t="shared" si="11"/>
        <v>6.2580792857350229E-2</v>
      </c>
      <c r="Z53" s="110">
        <f t="shared" si="11"/>
        <v>6.2580792857350229E-2</v>
      </c>
      <c r="AA53" s="110">
        <f t="shared" si="11"/>
        <v>6.2580792857350229E-2</v>
      </c>
      <c r="AB53" s="110"/>
      <c r="AV53" s="41"/>
      <c r="BA53" s="51"/>
    </row>
    <row r="54" spans="1:53" s="32" customFormat="1" ht="15" x14ac:dyDescent="0.3">
      <c r="A54" s="168"/>
      <c r="B54" s="169"/>
      <c r="C54" s="56"/>
      <c r="D54" s="56"/>
      <c r="E54" s="56"/>
      <c r="F54" s="56"/>
      <c r="G54" s="56"/>
      <c r="M54" s="190" t="s">
        <v>61</v>
      </c>
      <c r="N54" s="191"/>
      <c r="O54" s="160"/>
      <c r="U54" s="111">
        <f>(($W67*U12+$X67)/($W67*$U12+$X67))</f>
        <v>1</v>
      </c>
      <c r="V54" s="111">
        <f t="shared" ref="V54:AA54" si="12">(($W67*V12+$X67)/($W67*$U12+$X67))</f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" x14ac:dyDescent="0.3">
      <c r="A56" s="168"/>
      <c r="B56" s="169"/>
      <c r="C56" s="56"/>
      <c r="D56" s="56"/>
      <c r="E56" s="56"/>
      <c r="F56" s="56"/>
      <c r="G56" s="56"/>
      <c r="M56" s="192" t="s">
        <v>62</v>
      </c>
      <c r="N56" s="191" t="s">
        <v>60</v>
      </c>
      <c r="O56" s="160"/>
      <c r="U56" s="111">
        <f>U54*U53</f>
        <v>6.2580792857350229E-2</v>
      </c>
      <c r="V56" s="111">
        <f t="shared" ref="V56:AA56" si="13">V54*V53</f>
        <v>6.2580792857350229E-2</v>
      </c>
      <c r="W56" s="111">
        <f t="shared" si="13"/>
        <v>6.2580792857350229E-2</v>
      </c>
      <c r="X56" s="111">
        <f t="shared" si="13"/>
        <v>6.2580792857350229E-2</v>
      </c>
      <c r="Y56" s="111">
        <f t="shared" si="13"/>
        <v>6.2580792857350229E-2</v>
      </c>
      <c r="Z56" s="111">
        <f t="shared" si="13"/>
        <v>6.2580792857350229E-2</v>
      </c>
      <c r="AA56" s="111">
        <f t="shared" si="13"/>
        <v>6.2580792857350229E-2</v>
      </c>
      <c r="AB56" s="111"/>
      <c r="AV56" s="41"/>
      <c r="BA56" s="51"/>
    </row>
    <row r="57" spans="1:53" s="32" customFormat="1" ht="15" x14ac:dyDescent="0.3">
      <c r="A57" s="168"/>
      <c r="B57" s="169"/>
      <c r="C57" s="56"/>
      <c r="D57" s="56"/>
      <c r="E57" s="56"/>
      <c r="F57" s="56"/>
      <c r="G57" s="56"/>
      <c r="M57" s="192" t="s">
        <v>63</v>
      </c>
      <c r="N57" s="191" t="s">
        <v>60</v>
      </c>
      <c r="O57" s="160"/>
      <c r="U57" s="111">
        <f>U50-U56</f>
        <v>-6.2580792857350229E-2</v>
      </c>
      <c r="V57" s="111">
        <f t="shared" ref="V57:AA57" si="14">V50-V56</f>
        <v>-6.2580792857350229E-2</v>
      </c>
      <c r="W57" s="111">
        <f t="shared" si="14"/>
        <v>-6.2580792857350229E-2</v>
      </c>
      <c r="X57" s="111">
        <f t="shared" si="14"/>
        <v>-6.2580792857350229E-2</v>
      </c>
      <c r="Y57" s="111">
        <f t="shared" si="14"/>
        <v>-6.2580792857350229E-2</v>
      </c>
      <c r="Z57" s="111">
        <f t="shared" si="14"/>
        <v>-6.2580792857350229E-2</v>
      </c>
      <c r="AA57" s="111">
        <f t="shared" si="14"/>
        <v>-6.2580792857350229E-2</v>
      </c>
      <c r="AB57" s="111"/>
      <c r="AV57" s="41"/>
      <c r="BA57" s="51"/>
    </row>
    <row r="58" spans="1:53" s="32" customFormat="1" ht="15" x14ac:dyDescent="0.3">
      <c r="A58" s="168"/>
      <c r="B58" s="169"/>
      <c r="C58" s="56"/>
      <c r="D58" s="56"/>
      <c r="E58" s="56"/>
      <c r="F58" s="56"/>
      <c r="G58" s="56"/>
      <c r="M58" s="193" t="s">
        <v>76</v>
      </c>
      <c r="N58" s="194" t="s">
        <v>30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7</v>
      </c>
      <c r="V61" s="156" t="s">
        <v>9</v>
      </c>
      <c r="W61" s="157" t="s">
        <v>12</v>
      </c>
      <c r="X61" s="156" t="s">
        <v>10</v>
      </c>
      <c r="Y61" s="157" t="s">
        <v>13</v>
      </c>
      <c r="Z61" s="156" t="s">
        <v>11</v>
      </c>
      <c r="AA61" s="157" t="s">
        <v>14</v>
      </c>
      <c r="AB61" s="47"/>
      <c r="AG61" s="6"/>
      <c r="AH61" s="6"/>
      <c r="AI61" s="6"/>
      <c r="AS61" s="41"/>
      <c r="AX61" s="51"/>
    </row>
    <row r="62" spans="1:53" s="32" customFormat="1" ht="15" x14ac:dyDescent="0.3">
      <c r="L62" s="114"/>
      <c r="M62" s="193" t="s">
        <v>64</v>
      </c>
      <c r="N62" s="194" t="s">
        <v>29</v>
      </c>
      <c r="O62" s="160"/>
      <c r="U62" s="115"/>
      <c r="V62" s="116" t="str">
        <f t="shared" ref="V62:AA62" si="16">IF(ISNUMBER(V58),IF(Titrvol20=TRUE,IF(UnknownS20=FALSE,V58/V23,V58/V23/$M$12),IF(UnknownS20=FALSE,V58,V58/$M$12)),"")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5" x14ac:dyDescent="0.3">
      <c r="L65" s="2"/>
      <c r="M65" s="202" t="s">
        <v>54</v>
      </c>
      <c r="N65" s="203"/>
      <c r="O65" s="160"/>
      <c r="U65" s="173"/>
      <c r="V65" s="173"/>
      <c r="W65" s="174" t="s">
        <v>4</v>
      </c>
      <c r="X65" s="174" t="s">
        <v>5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5" x14ac:dyDescent="0.2">
      <c r="L66" s="2"/>
      <c r="M66" s="204" t="s">
        <v>77</v>
      </c>
      <c r="N66" s="213" t="s">
        <v>78</v>
      </c>
      <c r="O66" s="213"/>
      <c r="P66" s="160"/>
      <c r="Q66" s="160"/>
      <c r="R66" s="160"/>
      <c r="S66" s="160"/>
      <c r="T66" s="160"/>
      <c r="U66" s="179"/>
      <c r="V66" s="179"/>
      <c r="W66" s="214">
        <v>3.056727125275405E-3</v>
      </c>
      <c r="X66" s="214">
        <v>6.2580792857350229E-2</v>
      </c>
      <c r="Y66" s="154" t="s">
        <v>34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5" x14ac:dyDescent="0.3">
      <c r="M67" s="205" t="s">
        <v>61</v>
      </c>
      <c r="N67" s="206" t="s">
        <v>67</v>
      </c>
      <c r="O67" s="160"/>
      <c r="P67" s="160"/>
      <c r="Q67" s="160"/>
      <c r="R67" s="160"/>
      <c r="S67" s="160"/>
      <c r="T67" s="160"/>
      <c r="U67" s="179"/>
      <c r="V67" s="179"/>
      <c r="W67" s="180">
        <v>2.0000000000000001E-4</v>
      </c>
      <c r="X67" s="180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5">
      <c r="AS68" s="41"/>
      <c r="AX68" s="51"/>
    </row>
    <row r="69" spans="10:52" s="32" customFormat="1" x14ac:dyDescent="0.25">
      <c r="AS69" s="41"/>
      <c r="AX69" s="51"/>
    </row>
    <row r="70" spans="10:52" s="32" customFormat="1" x14ac:dyDescent="0.25">
      <c r="AS70" s="41"/>
      <c r="AX70" s="51"/>
    </row>
    <row r="71" spans="10:52" s="32" customFormat="1" x14ac:dyDescent="0.25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7</xdr:col>
                    <xdr:colOff>3474720</xdr:colOff>
                    <xdr:row>1</xdr:row>
                    <xdr:rowOff>160020</xdr:rowOff>
                  </from>
                  <to>
                    <xdr:col>8</xdr:col>
                    <xdr:colOff>144780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7</xdr:col>
                    <xdr:colOff>3489960</xdr:colOff>
                    <xdr:row>3</xdr:row>
                    <xdr:rowOff>160020</xdr:rowOff>
                  </from>
                  <to>
                    <xdr:col>8</xdr:col>
                    <xdr:colOff>152400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O2&amp;AmR MiR05-Kit#0915</vt:lpstr>
      <vt:lpstr>O2&amp;AmR MiR05-Kit#18.02872</vt:lpstr>
      <vt:lpstr>O2&amp;AmR MiR05-Kit#19.01689</vt:lpstr>
      <vt:lpstr>O2&amp;AmR MiR05-Kit#20J01923</vt:lpstr>
      <vt:lpstr>O2&amp;AmR MiR05-Kit#21J01861</vt:lpstr>
      <vt:lpstr>'O2&amp;AmR MiR05-Kit#0915'!Print_Area</vt:lpstr>
      <vt:lpstr>'O2&amp;AmR MiR05-Kit#18.02872'!Print_Area</vt:lpstr>
      <vt:lpstr>'O2&amp;AmR MiR05-Kit#19.01689'!Print_Area</vt:lpstr>
      <vt:lpstr>'O2&amp;AmR MiR05-Kit#21J01861'!Titrvol20</vt:lpstr>
      <vt:lpstr>Titrvol20</vt:lpstr>
      <vt:lpstr>Unknown</vt:lpstr>
      <vt:lpstr>'O2&amp;AmR MiR05-Kit#21J01861'!UnknownS20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Sabine Schmitt</cp:lastModifiedBy>
  <cp:lastPrinted>2016-07-26T07:02:00Z</cp:lastPrinted>
  <dcterms:created xsi:type="dcterms:W3CDTF">2004-10-29T04:30:37Z</dcterms:created>
  <dcterms:modified xsi:type="dcterms:W3CDTF">2022-08-18T11:54:00Z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