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BEC_2020.1\Gnaiger_2020_MitoFit Preprint Arch doi 10.26214mitofit.200004\"/>
    </mc:Choice>
  </mc:AlternateContent>
  <xr:revisionPtr revIDLastSave="0" documentId="13_ncr:1_{DC545A3C-0E21-4B75-A71C-090D97BA8A94}" xr6:coauthVersionLast="45" xr6:coauthVersionMax="45" xr10:uidLastSave="{00000000-0000-0000-0000-000000000000}"/>
  <bookViews>
    <workbookView xWindow="-108" yWindow="-108" windowWidth="23256" windowHeight="12600" xr2:uid="{C825839C-9519-402A-9411-6178BB976CC2}"/>
  </bookViews>
  <sheets>
    <sheet name="MiP static" sheetId="2" r:id="rId1"/>
    <sheet name="MiP dynamic" sheetId="5" r:id="rId2"/>
    <sheet name="PubMed BMI-mito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5" l="1"/>
  <c r="G4" i="5"/>
  <c r="I4" i="5"/>
  <c r="H6" i="5"/>
  <c r="B5" i="5"/>
  <c r="H4" i="5"/>
  <c r="G5" i="5" s="1"/>
  <c r="E4" i="5"/>
  <c r="I5" i="5" l="1"/>
  <c r="I6" i="5"/>
  <c r="G6" i="5"/>
  <c r="H7" i="5"/>
  <c r="G7" i="5" s="1"/>
  <c r="D27" i="2"/>
  <c r="E28" i="2"/>
  <c r="E27" i="2"/>
  <c r="E26" i="2"/>
  <c r="E4" i="2"/>
  <c r="H8" i="5" l="1"/>
  <c r="I7" i="5"/>
  <c r="G4" i="2"/>
  <c r="I8" i="5" l="1"/>
  <c r="G8" i="5"/>
  <c r="H9" i="5"/>
  <c r="I4" i="2"/>
  <c r="I9" i="5" l="1"/>
  <c r="G9" i="5"/>
  <c r="H10" i="5"/>
  <c r="G22" i="2"/>
  <c r="H4" i="2"/>
  <c r="H5" i="2" s="1"/>
  <c r="G6" i="2"/>
  <c r="G10" i="2"/>
  <c r="G14" i="2"/>
  <c r="G18" i="2"/>
  <c r="G5" i="2"/>
  <c r="G15" i="2"/>
  <c r="G8" i="2"/>
  <c r="G12" i="2"/>
  <c r="G16" i="2"/>
  <c r="G20" i="2"/>
  <c r="G7" i="2"/>
  <c r="G19" i="2"/>
  <c r="G9" i="2"/>
  <c r="G13" i="2"/>
  <c r="G17" i="2"/>
  <c r="G21" i="2"/>
  <c r="G11" i="2"/>
  <c r="I5" i="2"/>
  <c r="I9" i="1"/>
  <c r="H9" i="1"/>
  <c r="I6" i="1"/>
  <c r="H6" i="1"/>
  <c r="G4" i="1"/>
  <c r="G5" i="1"/>
  <c r="G6" i="1"/>
  <c r="G7" i="1"/>
  <c r="G8" i="1"/>
  <c r="G9" i="1"/>
  <c r="G3" i="1"/>
  <c r="F4" i="1"/>
  <c r="F5" i="1"/>
  <c r="F6" i="1"/>
  <c r="F7" i="1"/>
  <c r="F8" i="1"/>
  <c r="F9" i="1"/>
  <c r="F3" i="1"/>
  <c r="E4" i="1"/>
  <c r="E5" i="1"/>
  <c r="E6" i="1"/>
  <c r="E7" i="1"/>
  <c r="E8" i="1"/>
  <c r="E9" i="1"/>
  <c r="E3" i="1"/>
  <c r="I10" i="5" l="1"/>
  <c r="G10" i="5"/>
  <c r="H11" i="5"/>
  <c r="K5" i="2"/>
  <c r="H6" i="2"/>
  <c r="J5" i="2"/>
  <c r="F5" i="2"/>
  <c r="D5" i="2" s="1"/>
  <c r="L5" i="2"/>
  <c r="L6" i="2"/>
  <c r="F6" i="2"/>
  <c r="K6" i="2" s="1"/>
  <c r="D24" i="2"/>
  <c r="E24" i="2" s="1"/>
  <c r="F24" i="2"/>
  <c r="G24" i="2" s="1"/>
  <c r="I6" i="2"/>
  <c r="I11" i="5" l="1"/>
  <c r="G11" i="5"/>
  <c r="H12" i="5"/>
  <c r="D6" i="2"/>
  <c r="M5" i="2"/>
  <c r="C5" i="2"/>
  <c r="E5" i="2" s="1"/>
  <c r="H7" i="2"/>
  <c r="F7" i="2" s="1"/>
  <c r="M6" i="2"/>
  <c r="J6" i="2"/>
  <c r="B5" i="2"/>
  <c r="I24" i="2"/>
  <c r="C6" i="2"/>
  <c r="E6" i="2" s="1"/>
  <c r="I7" i="2"/>
  <c r="D7" i="2" s="1"/>
  <c r="I12" i="5" l="1"/>
  <c r="G12" i="5"/>
  <c r="H13" i="5"/>
  <c r="H8" i="2"/>
  <c r="M7" i="2"/>
  <c r="J7" i="2"/>
  <c r="L7" i="2"/>
  <c r="B6" i="2"/>
  <c r="I8" i="2"/>
  <c r="I13" i="5" l="1"/>
  <c r="G13" i="5"/>
  <c r="H14" i="5"/>
  <c r="C7" i="2"/>
  <c r="K7" i="2"/>
  <c r="H9" i="2"/>
  <c r="M8" i="2"/>
  <c r="J8" i="2"/>
  <c r="L8" i="2"/>
  <c r="F8" i="2"/>
  <c r="I9" i="2"/>
  <c r="D8" i="2"/>
  <c r="I14" i="5" l="1"/>
  <c r="G14" i="5"/>
  <c r="H15" i="5"/>
  <c r="B7" i="2"/>
  <c r="E7" i="2"/>
  <c r="C8" i="2"/>
  <c r="K8" i="2"/>
  <c r="H10" i="2"/>
  <c r="M9" i="2"/>
  <c r="J9" i="2"/>
  <c r="L9" i="2"/>
  <c r="F9" i="2"/>
  <c r="I10" i="2"/>
  <c r="I15" i="5" l="1"/>
  <c r="G15" i="5"/>
  <c r="H16" i="5"/>
  <c r="B8" i="2"/>
  <c r="E8" i="2"/>
  <c r="C9" i="2"/>
  <c r="K9" i="2"/>
  <c r="H11" i="2"/>
  <c r="J10" i="2"/>
  <c r="F10" i="2"/>
  <c r="D10" i="2" s="1"/>
  <c r="L10" i="2"/>
  <c r="D9" i="2"/>
  <c r="I11" i="2"/>
  <c r="I16" i="5" l="1"/>
  <c r="G16" i="5"/>
  <c r="H17" i="5"/>
  <c r="B9" i="2"/>
  <c r="E9" i="2"/>
  <c r="M10" i="2"/>
  <c r="H12" i="2"/>
  <c r="J11" i="2"/>
  <c r="L11" i="2"/>
  <c r="F11" i="2"/>
  <c r="M11" i="2" s="1"/>
  <c r="C10" i="2"/>
  <c r="K10" i="2"/>
  <c r="I12" i="2"/>
  <c r="I17" i="5" l="1"/>
  <c r="G17" i="5"/>
  <c r="H18" i="5"/>
  <c r="B10" i="2"/>
  <c r="E10" i="2"/>
  <c r="D11" i="2"/>
  <c r="H13" i="2"/>
  <c r="J12" i="2"/>
  <c r="L12" i="2"/>
  <c r="F12" i="2"/>
  <c r="C11" i="2"/>
  <c r="K11" i="2"/>
  <c r="I13" i="2"/>
  <c r="I18" i="5" l="1"/>
  <c r="G18" i="5"/>
  <c r="H19" i="5"/>
  <c r="B11" i="2"/>
  <c r="E11" i="2"/>
  <c r="C12" i="2"/>
  <c r="K12" i="2"/>
  <c r="H14" i="2"/>
  <c r="M13" i="2"/>
  <c r="J13" i="2"/>
  <c r="L13" i="2"/>
  <c r="F13" i="2"/>
  <c r="D12" i="2"/>
  <c r="M12" i="2"/>
  <c r="I14" i="2"/>
  <c r="D13" i="2"/>
  <c r="I19" i="5" l="1"/>
  <c r="G19" i="5"/>
  <c r="H20" i="5"/>
  <c r="B12" i="2"/>
  <c r="E12" i="2"/>
  <c r="C13" i="2"/>
  <c r="K13" i="2"/>
  <c r="H15" i="2"/>
  <c r="M14" i="2"/>
  <c r="J14" i="2"/>
  <c r="L14" i="2"/>
  <c r="F14" i="2"/>
  <c r="D14" i="2" s="1"/>
  <c r="I15" i="2"/>
  <c r="I20" i="5" l="1"/>
  <c r="G20" i="5"/>
  <c r="H21" i="5"/>
  <c r="B13" i="2"/>
  <c r="E13" i="2"/>
  <c r="C14" i="2"/>
  <c r="K14" i="2"/>
  <c r="H16" i="2"/>
  <c r="M15" i="2"/>
  <c r="J15" i="2"/>
  <c r="L15" i="2"/>
  <c r="F15" i="2"/>
  <c r="D15" i="2"/>
  <c r="I16" i="2"/>
  <c r="I21" i="5" l="1"/>
  <c r="G21" i="5"/>
  <c r="H22" i="5"/>
  <c r="B14" i="2"/>
  <c r="E14" i="2"/>
  <c r="C15" i="2"/>
  <c r="K15" i="2"/>
  <c r="H17" i="2"/>
  <c r="J16" i="2"/>
  <c r="L16" i="2"/>
  <c r="F16" i="2"/>
  <c r="I17" i="2"/>
  <c r="I22" i="5" l="1"/>
  <c r="G22" i="5"/>
  <c r="H23" i="5"/>
  <c r="B15" i="2"/>
  <c r="E15" i="2"/>
  <c r="C16" i="2"/>
  <c r="K16" i="2"/>
  <c r="H18" i="2"/>
  <c r="J17" i="2"/>
  <c r="F17" i="2"/>
  <c r="M17" i="2" s="1"/>
  <c r="L17" i="2"/>
  <c r="D16" i="2"/>
  <c r="M16" i="2"/>
  <c r="I18" i="2"/>
  <c r="I23" i="5" l="1"/>
  <c r="G23" i="5"/>
  <c r="H24" i="5"/>
  <c r="B16" i="2"/>
  <c r="E16" i="2"/>
  <c r="D17" i="2"/>
  <c r="H19" i="2"/>
  <c r="J18" i="2"/>
  <c r="L18" i="2"/>
  <c r="F18" i="2"/>
  <c r="C17" i="2"/>
  <c r="K17" i="2"/>
  <c r="I19" i="2"/>
  <c r="I24" i="5" l="1"/>
  <c r="G24" i="5"/>
  <c r="H25" i="5"/>
  <c r="B17" i="2"/>
  <c r="E17" i="2"/>
  <c r="C18" i="2"/>
  <c r="K18" i="2"/>
  <c r="D18" i="2"/>
  <c r="M18" i="2"/>
  <c r="H20" i="2"/>
  <c r="M19" i="2"/>
  <c r="J19" i="2"/>
  <c r="L19" i="2"/>
  <c r="F19" i="2"/>
  <c r="D19" i="2" s="1"/>
  <c r="I20" i="2"/>
  <c r="I25" i="5" l="1"/>
  <c r="G25" i="5"/>
  <c r="H26" i="5"/>
  <c r="B18" i="2"/>
  <c r="E18" i="2"/>
  <c r="C19" i="2"/>
  <c r="K19" i="2"/>
  <c r="H21" i="2"/>
  <c r="M20" i="2"/>
  <c r="J20" i="2"/>
  <c r="L20" i="2"/>
  <c r="F20" i="2"/>
  <c r="D20" i="2" s="1"/>
  <c r="I21" i="2"/>
  <c r="I26" i="5" l="1"/>
  <c r="G26" i="5"/>
  <c r="H27" i="5"/>
  <c r="B19" i="2"/>
  <c r="E19" i="2"/>
  <c r="C20" i="2"/>
  <c r="K20" i="2"/>
  <c r="H22" i="2"/>
  <c r="J21" i="2"/>
  <c r="F21" i="2"/>
  <c r="M21" i="2" s="1"/>
  <c r="L21" i="2"/>
  <c r="I22" i="2"/>
  <c r="I27" i="5" l="1"/>
  <c r="G27" i="5"/>
  <c r="H28" i="5"/>
  <c r="B20" i="2"/>
  <c r="E20" i="2"/>
  <c r="J22" i="2"/>
  <c r="F22" i="2"/>
  <c r="D22" i="2" s="1"/>
  <c r="L22" i="2"/>
  <c r="K21" i="2"/>
  <c r="C21" i="2"/>
  <c r="D21" i="2"/>
  <c r="I28" i="5" l="1"/>
  <c r="G28" i="5"/>
  <c r="H29" i="5"/>
  <c r="B21" i="2"/>
  <c r="E21" i="2"/>
  <c r="C22" i="2"/>
  <c r="K22" i="2"/>
  <c r="M22" i="2"/>
  <c r="I29" i="5" l="1"/>
  <c r="G29" i="5"/>
  <c r="H30" i="5"/>
  <c r="B22" i="2"/>
  <c r="E22" i="2"/>
  <c r="I30" i="5" l="1"/>
  <c r="G30" i="5"/>
  <c r="H31" i="5"/>
  <c r="I31" i="5" l="1"/>
  <c r="G31" i="5"/>
  <c r="H32" i="5"/>
  <c r="I32" i="5" l="1"/>
  <c r="G32" i="5"/>
  <c r="H33" i="5"/>
  <c r="I33" i="5" l="1"/>
  <c r="G33" i="5"/>
  <c r="H34" i="5"/>
  <c r="I34" i="5" l="1"/>
  <c r="G34" i="5"/>
  <c r="H35" i="5"/>
  <c r="I35" i="5" l="1"/>
  <c r="G35" i="5"/>
  <c r="H36" i="5"/>
  <c r="I36" i="5" l="1"/>
  <c r="G36" i="5"/>
  <c r="H37" i="5"/>
  <c r="I37" i="5" l="1"/>
  <c r="G37" i="5"/>
  <c r="H38" i="5"/>
  <c r="I38" i="5" l="1"/>
  <c r="G38" i="5"/>
  <c r="H39" i="5"/>
  <c r="I39" i="5" l="1"/>
  <c r="G39" i="5"/>
  <c r="H40" i="5"/>
  <c r="I40" i="5" l="1"/>
  <c r="G40" i="5"/>
  <c r="H41" i="5"/>
  <c r="I41" i="5" l="1"/>
  <c r="G41" i="5"/>
  <c r="H42" i="5"/>
  <c r="I42" i="5" l="1"/>
  <c r="G42" i="5"/>
  <c r="H43" i="5"/>
  <c r="I43" i="5" l="1"/>
  <c r="G43" i="5"/>
  <c r="H44" i="5"/>
  <c r="I44" i="5" l="1"/>
  <c r="G44" i="5"/>
  <c r="H45" i="5"/>
  <c r="I45" i="5" l="1"/>
  <c r="G45" i="5"/>
  <c r="H46" i="5"/>
  <c r="I46" i="5" l="1"/>
  <c r="G46" i="5"/>
  <c r="H47" i="5"/>
  <c r="I47" i="5" l="1"/>
  <c r="G47" i="5"/>
  <c r="H48" i="5"/>
  <c r="I48" i="5" l="1"/>
  <c r="G48" i="5"/>
  <c r="H49" i="5"/>
  <c r="I49" i="5" l="1"/>
  <c r="G49" i="5"/>
  <c r="H50" i="5"/>
  <c r="I50" i="5" l="1"/>
  <c r="G50" i="5"/>
  <c r="H51" i="5"/>
  <c r="I51" i="5" l="1"/>
  <c r="G51" i="5"/>
  <c r="H52" i="5"/>
  <c r="I52" i="5" l="1"/>
  <c r="G52" i="5"/>
  <c r="H53" i="5"/>
  <c r="I53" i="5" l="1"/>
  <c r="G53" i="5"/>
  <c r="H54" i="5"/>
  <c r="I54" i="5" l="1"/>
  <c r="G54" i="5"/>
  <c r="H55" i="5"/>
  <c r="I55" i="5" l="1"/>
  <c r="G55" i="5"/>
  <c r="H56" i="5"/>
  <c r="I56" i="5" l="1"/>
  <c r="G56" i="5"/>
  <c r="H57" i="5"/>
  <c r="I57" i="5" l="1"/>
  <c r="G57" i="5"/>
  <c r="H58" i="5"/>
  <c r="I58" i="5" l="1"/>
  <c r="G58" i="5"/>
  <c r="H59" i="5"/>
  <c r="I59" i="5" l="1"/>
  <c r="G59" i="5"/>
  <c r="H60" i="5"/>
  <c r="I60" i="5" l="1"/>
  <c r="G60" i="5"/>
  <c r="H61" i="5"/>
  <c r="I61" i="5" l="1"/>
  <c r="G61" i="5"/>
  <c r="H62" i="5"/>
  <c r="I62" i="5" l="1"/>
  <c r="G62" i="5"/>
  <c r="H63" i="5"/>
  <c r="I63" i="5" l="1"/>
  <c r="G63" i="5"/>
  <c r="H64" i="5"/>
  <c r="I64" i="5" l="1"/>
  <c r="G64" i="5"/>
  <c r="H65" i="5"/>
  <c r="I65" i="5" l="1"/>
  <c r="G65" i="5"/>
  <c r="H66" i="5"/>
  <c r="I66" i="5" l="1"/>
  <c r="G66" i="5"/>
  <c r="H67" i="5"/>
  <c r="I67" i="5" l="1"/>
  <c r="G67" i="5"/>
  <c r="H68" i="5"/>
  <c r="I68" i="5" l="1"/>
  <c r="G68" i="5"/>
  <c r="H69" i="5"/>
  <c r="I69" i="5" l="1"/>
  <c r="G69" i="5"/>
  <c r="H70" i="5"/>
  <c r="I70" i="5" l="1"/>
  <c r="G70" i="5"/>
  <c r="H71" i="5"/>
  <c r="I71" i="5" l="1"/>
  <c r="G71" i="5"/>
  <c r="H72" i="5"/>
  <c r="I72" i="5" l="1"/>
  <c r="G72" i="5"/>
  <c r="H73" i="5"/>
  <c r="I73" i="5" l="1"/>
  <c r="G73" i="5"/>
  <c r="H74" i="5"/>
  <c r="I74" i="5" l="1"/>
  <c r="G74" i="5"/>
  <c r="H75" i="5"/>
  <c r="I75" i="5" l="1"/>
  <c r="G75" i="5"/>
  <c r="H76" i="5"/>
  <c r="I76" i="5" l="1"/>
  <c r="G76" i="5"/>
  <c r="H77" i="5"/>
  <c r="I77" i="5" l="1"/>
  <c r="G77" i="5"/>
  <c r="H78" i="5"/>
  <c r="I78" i="5" l="1"/>
  <c r="G78" i="5"/>
  <c r="H79" i="5"/>
  <c r="I79" i="5" l="1"/>
  <c r="G79" i="5"/>
  <c r="H80" i="5"/>
  <c r="I80" i="5" l="1"/>
  <c r="G80" i="5"/>
  <c r="H81" i="5"/>
  <c r="I81" i="5" l="1"/>
  <c r="G81" i="5"/>
  <c r="H82" i="5"/>
  <c r="I82" i="5" l="1"/>
  <c r="G82" i="5"/>
  <c r="H83" i="5"/>
  <c r="I83" i="5" l="1"/>
  <c r="G83" i="5"/>
  <c r="H84" i="5"/>
  <c r="I84" i="5" l="1"/>
  <c r="G84" i="5"/>
  <c r="H85" i="5"/>
  <c r="I85" i="5" l="1"/>
  <c r="G85" i="5"/>
  <c r="H86" i="5"/>
  <c r="I86" i="5" l="1"/>
  <c r="G86" i="5"/>
  <c r="H87" i="5"/>
  <c r="I87" i="5" l="1"/>
  <c r="G87" i="5"/>
  <c r="H88" i="5"/>
  <c r="I88" i="5" l="1"/>
  <c r="G88" i="5"/>
  <c r="H89" i="5"/>
  <c r="I89" i="5" l="1"/>
  <c r="G89" i="5"/>
  <c r="H90" i="5"/>
  <c r="I90" i="5" l="1"/>
  <c r="G90" i="5"/>
  <c r="F90" i="5"/>
  <c r="L89" i="5"/>
  <c r="F14" i="5" l="1"/>
  <c r="M14" i="5" s="1"/>
  <c r="J14" i="5"/>
  <c r="L14" i="5"/>
  <c r="K14" i="5"/>
  <c r="C14" i="5"/>
  <c r="F40" i="5"/>
  <c r="M40" i="5" s="1"/>
  <c r="J40" i="5"/>
  <c r="L40" i="5"/>
  <c r="F8" i="5"/>
  <c r="M8" i="5" s="1"/>
  <c r="J8" i="5"/>
  <c r="L8" i="5"/>
  <c r="F45" i="5"/>
  <c r="M45" i="5" s="1"/>
  <c r="J45" i="5"/>
  <c r="L45" i="5"/>
  <c r="F75" i="5"/>
  <c r="M75" i="5" s="1"/>
  <c r="J75" i="5"/>
  <c r="L75" i="5"/>
  <c r="F43" i="5"/>
  <c r="M43" i="5" s="1"/>
  <c r="L43" i="5"/>
  <c r="J43" i="5"/>
  <c r="F42" i="5"/>
  <c r="M42" i="5" s="1"/>
  <c r="J42" i="5"/>
  <c r="L42" i="5"/>
  <c r="F58" i="5"/>
  <c r="M58" i="5" s="1"/>
  <c r="J58" i="5"/>
  <c r="L58" i="5"/>
  <c r="F86" i="5"/>
  <c r="M86" i="5" s="1"/>
  <c r="J86" i="5"/>
  <c r="L86" i="5"/>
  <c r="J6" i="5"/>
  <c r="L6" i="5"/>
  <c r="F6" i="5"/>
  <c r="K6" i="5" s="1"/>
  <c r="F50" i="5"/>
  <c r="M50" i="5" s="1"/>
  <c r="J50" i="5"/>
  <c r="L50" i="5"/>
  <c r="F73" i="5"/>
  <c r="M73" i="5" s="1"/>
  <c r="J73" i="5"/>
  <c r="L73" i="5"/>
  <c r="F25" i="5"/>
  <c r="M25" i="5" s="1"/>
  <c r="J25" i="5"/>
  <c r="L25" i="5"/>
  <c r="F72" i="5"/>
  <c r="M72" i="5" s="1"/>
  <c r="J72" i="5"/>
  <c r="L72" i="5"/>
  <c r="F52" i="5"/>
  <c r="M52" i="5" s="1"/>
  <c r="J52" i="5"/>
  <c r="L52" i="5"/>
  <c r="F36" i="5"/>
  <c r="M36" i="5" s="1"/>
  <c r="J36" i="5"/>
  <c r="L36" i="5"/>
  <c r="J20" i="5"/>
  <c r="F20" i="5"/>
  <c r="M20" i="5" s="1"/>
  <c r="L20" i="5"/>
  <c r="F65" i="5"/>
  <c r="M65" i="5" s="1"/>
  <c r="J65" i="5"/>
  <c r="L65" i="5"/>
  <c r="F41" i="5"/>
  <c r="M41" i="5" s="1"/>
  <c r="J41" i="5"/>
  <c r="L41" i="5"/>
  <c r="J13" i="5"/>
  <c r="F13" i="5"/>
  <c r="M13" i="5" s="1"/>
  <c r="L13" i="5"/>
  <c r="F88" i="5"/>
  <c r="J88" i="5"/>
  <c r="L88" i="5"/>
  <c r="F87" i="5"/>
  <c r="M87" i="5" s="1"/>
  <c r="L87" i="5"/>
  <c r="J87" i="5"/>
  <c r="F71" i="5"/>
  <c r="M71" i="5" s="1"/>
  <c r="J71" i="5"/>
  <c r="L71" i="5"/>
  <c r="F55" i="5"/>
  <c r="M55" i="5" s="1"/>
  <c r="J55" i="5"/>
  <c r="L55" i="5"/>
  <c r="F39" i="5"/>
  <c r="M39" i="5" s="1"/>
  <c r="L39" i="5"/>
  <c r="J39" i="5"/>
  <c r="J23" i="5"/>
  <c r="F23" i="5"/>
  <c r="M23" i="5" s="1"/>
  <c r="L23" i="5"/>
  <c r="F7" i="5"/>
  <c r="L7" i="5"/>
  <c r="J7" i="5"/>
  <c r="F54" i="5"/>
  <c r="M54" i="5" s="1"/>
  <c r="J54" i="5"/>
  <c r="L54" i="5"/>
  <c r="F74" i="5"/>
  <c r="M74" i="5" s="1"/>
  <c r="L74" i="5"/>
  <c r="J74" i="5"/>
  <c r="F37" i="5"/>
  <c r="M37" i="5" s="1"/>
  <c r="J37" i="5"/>
  <c r="L37" i="5"/>
  <c r="F56" i="5"/>
  <c r="M56" i="5" s="1"/>
  <c r="L56" i="5"/>
  <c r="J56" i="5"/>
  <c r="J21" i="5"/>
  <c r="F21" i="5"/>
  <c r="M21" i="5" s="1"/>
  <c r="L21" i="5"/>
  <c r="F59" i="5"/>
  <c r="M59" i="5" s="1"/>
  <c r="J59" i="5"/>
  <c r="L59" i="5"/>
  <c r="J11" i="5"/>
  <c r="F11" i="5"/>
  <c r="M11" i="5" s="1"/>
  <c r="L11" i="5"/>
  <c r="F78" i="5"/>
  <c r="M78" i="5" s="1"/>
  <c r="J78" i="5"/>
  <c r="L78" i="5"/>
  <c r="F26" i="5"/>
  <c r="M26" i="5" s="1"/>
  <c r="L26" i="5"/>
  <c r="J26" i="5"/>
  <c r="F70" i="5"/>
  <c r="M70" i="5" s="1"/>
  <c r="J70" i="5"/>
  <c r="L70" i="5"/>
  <c r="F34" i="5"/>
  <c r="M34" i="5" s="1"/>
  <c r="J34" i="5"/>
  <c r="L34" i="5"/>
  <c r="F61" i="5"/>
  <c r="M61" i="5" s="1"/>
  <c r="J61" i="5"/>
  <c r="L61" i="5"/>
  <c r="J17" i="5"/>
  <c r="F17" i="5"/>
  <c r="M17" i="5" s="1"/>
  <c r="L17" i="5"/>
  <c r="F68" i="5"/>
  <c r="M68" i="5" s="1"/>
  <c r="J68" i="5"/>
  <c r="L68" i="5"/>
  <c r="F48" i="5"/>
  <c r="M48" i="5" s="1"/>
  <c r="J48" i="5"/>
  <c r="L48" i="5"/>
  <c r="F32" i="5"/>
  <c r="M32" i="5" s="1"/>
  <c r="L32" i="5"/>
  <c r="J32" i="5"/>
  <c r="F16" i="5"/>
  <c r="M16" i="5" s="1"/>
  <c r="J16" i="5"/>
  <c r="L16" i="5"/>
  <c r="D73" i="5"/>
  <c r="F85" i="5"/>
  <c r="M85" i="5" s="1"/>
  <c r="J85" i="5"/>
  <c r="L85" i="5"/>
  <c r="F57" i="5"/>
  <c r="M57" i="5" s="1"/>
  <c r="J57" i="5"/>
  <c r="L57" i="5"/>
  <c r="F33" i="5"/>
  <c r="M33" i="5" s="1"/>
  <c r="J33" i="5"/>
  <c r="L33" i="5"/>
  <c r="F9" i="5"/>
  <c r="M9" i="5" s="1"/>
  <c r="L9" i="5"/>
  <c r="J9" i="5"/>
  <c r="F84" i="5"/>
  <c r="M84" i="5" s="1"/>
  <c r="J84" i="5"/>
  <c r="L84" i="5"/>
  <c r="F83" i="5"/>
  <c r="M83" i="5" s="1"/>
  <c r="J83" i="5"/>
  <c r="L83" i="5"/>
  <c r="F67" i="5"/>
  <c r="M67" i="5" s="1"/>
  <c r="J67" i="5"/>
  <c r="L67" i="5"/>
  <c r="F51" i="5"/>
  <c r="M51" i="5" s="1"/>
  <c r="J51" i="5"/>
  <c r="L51" i="5"/>
  <c r="F35" i="5"/>
  <c r="M35" i="5" s="1"/>
  <c r="J35" i="5"/>
  <c r="L35" i="5"/>
  <c r="F19" i="5"/>
  <c r="M19" i="5" s="1"/>
  <c r="J19" i="5"/>
  <c r="L19" i="5"/>
  <c r="D8" i="5"/>
  <c r="J30" i="5"/>
  <c r="F30" i="5"/>
  <c r="M30" i="5" s="1"/>
  <c r="L30" i="5"/>
  <c r="F22" i="5"/>
  <c r="M22" i="5" s="1"/>
  <c r="J22" i="5"/>
  <c r="L22" i="5"/>
  <c r="F66" i="5"/>
  <c r="M66" i="5" s="1"/>
  <c r="J66" i="5"/>
  <c r="L66" i="5"/>
  <c r="F81" i="5"/>
  <c r="M81" i="5" s="1"/>
  <c r="L81" i="5"/>
  <c r="J81" i="5"/>
  <c r="K81" i="5"/>
  <c r="F80" i="5"/>
  <c r="M80" i="5" s="1"/>
  <c r="J80" i="5"/>
  <c r="L80" i="5"/>
  <c r="F24" i="5"/>
  <c r="M24" i="5" s="1"/>
  <c r="L24" i="5"/>
  <c r="J24" i="5"/>
  <c r="F69" i="5"/>
  <c r="M69" i="5" s="1"/>
  <c r="J69" i="5"/>
  <c r="L69" i="5"/>
  <c r="F64" i="5"/>
  <c r="M64" i="5" s="1"/>
  <c r="J64" i="5"/>
  <c r="L64" i="5"/>
  <c r="J27" i="5"/>
  <c r="F27" i="5"/>
  <c r="M27" i="5" s="1"/>
  <c r="L27" i="5"/>
  <c r="F46" i="5"/>
  <c r="M46" i="5" s="1"/>
  <c r="L46" i="5"/>
  <c r="J46" i="5"/>
  <c r="F62" i="5"/>
  <c r="M62" i="5" s="1"/>
  <c r="J62" i="5"/>
  <c r="L62" i="5"/>
  <c r="D59" i="5"/>
  <c r="F10" i="5"/>
  <c r="M10" i="5" s="1"/>
  <c r="J10" i="5"/>
  <c r="L10" i="5"/>
  <c r="F38" i="5"/>
  <c r="M38" i="5" s="1"/>
  <c r="J38" i="5"/>
  <c r="L38" i="5"/>
  <c r="F82" i="5"/>
  <c r="M82" i="5" s="1"/>
  <c r="L82" i="5"/>
  <c r="J82" i="5"/>
  <c r="J18" i="5"/>
  <c r="F18" i="5"/>
  <c r="M18" i="5" s="1"/>
  <c r="L18" i="5"/>
  <c r="F89" i="5"/>
  <c r="M89" i="5" s="1"/>
  <c r="J89" i="5"/>
  <c r="J49" i="5"/>
  <c r="F49" i="5"/>
  <c r="M49" i="5" s="1"/>
  <c r="L49" i="5"/>
  <c r="F5" i="5"/>
  <c r="M5" i="5" s="1"/>
  <c r="L5" i="5"/>
  <c r="J5" i="5"/>
  <c r="F60" i="5"/>
  <c r="M60" i="5" s="1"/>
  <c r="L60" i="5"/>
  <c r="J60" i="5"/>
  <c r="F44" i="5"/>
  <c r="M44" i="5" s="1"/>
  <c r="J44" i="5"/>
  <c r="L44" i="5"/>
  <c r="F28" i="5"/>
  <c r="M28" i="5" s="1"/>
  <c r="L28" i="5"/>
  <c r="J28" i="5"/>
  <c r="F12" i="5"/>
  <c r="M12" i="5" s="1"/>
  <c r="J12" i="5"/>
  <c r="L12" i="5"/>
  <c r="F77" i="5"/>
  <c r="M77" i="5" s="1"/>
  <c r="J77" i="5"/>
  <c r="L77" i="5"/>
  <c r="F53" i="5"/>
  <c r="M53" i="5" s="1"/>
  <c r="L53" i="5"/>
  <c r="J53" i="5"/>
  <c r="F29" i="5"/>
  <c r="M29" i="5" s="1"/>
  <c r="J29" i="5"/>
  <c r="L29" i="5"/>
  <c r="D14" i="5"/>
  <c r="F76" i="5"/>
  <c r="M76" i="5" s="1"/>
  <c r="J76" i="5"/>
  <c r="L76" i="5"/>
  <c r="F79" i="5"/>
  <c r="M79" i="5" s="1"/>
  <c r="J79" i="5"/>
  <c r="L79" i="5"/>
  <c r="F63" i="5"/>
  <c r="M63" i="5" s="1"/>
  <c r="J63" i="5"/>
  <c r="L63" i="5"/>
  <c r="F47" i="5"/>
  <c r="M47" i="5" s="1"/>
  <c r="J47" i="5"/>
  <c r="L47" i="5"/>
  <c r="F31" i="5"/>
  <c r="M31" i="5" s="1"/>
  <c r="L31" i="5"/>
  <c r="J31" i="5"/>
  <c r="F15" i="5"/>
  <c r="M15" i="5" s="1"/>
  <c r="J15" i="5"/>
  <c r="L15" i="5"/>
  <c r="D84" i="5"/>
  <c r="C89" i="5"/>
  <c r="C63" i="5" l="1"/>
  <c r="D39" i="5"/>
  <c r="C73" i="5"/>
  <c r="D66" i="5"/>
  <c r="C10" i="5"/>
  <c r="K46" i="5"/>
  <c r="D64" i="5"/>
  <c r="K64" i="5"/>
  <c r="D50" i="5"/>
  <c r="K89" i="5"/>
  <c r="C81" i="5"/>
  <c r="C66" i="5"/>
  <c r="B66" i="5" s="1"/>
  <c r="K73" i="5"/>
  <c r="K50" i="5"/>
  <c r="C43" i="5"/>
  <c r="D21" i="5"/>
  <c r="K84" i="5"/>
  <c r="D34" i="5"/>
  <c r="C51" i="5"/>
  <c r="D75" i="5"/>
  <c r="K40" i="5"/>
  <c r="D68" i="5"/>
  <c r="K63" i="5"/>
  <c r="K70" i="5"/>
  <c r="C78" i="5"/>
  <c r="B78" i="5" s="1"/>
  <c r="D45" i="5"/>
  <c r="D85" i="5"/>
  <c r="D40" i="5"/>
  <c r="K68" i="5"/>
  <c r="K13" i="5"/>
  <c r="K43" i="5"/>
  <c r="C75" i="5"/>
  <c r="E75" i="5" s="1"/>
  <c r="K45" i="5"/>
  <c r="C40" i="5"/>
  <c r="B40" i="5" s="1"/>
  <c r="C46" i="5"/>
  <c r="D32" i="5"/>
  <c r="C36" i="5"/>
  <c r="B36" i="5" s="1"/>
  <c r="K52" i="5"/>
  <c r="C42" i="5"/>
  <c r="D27" i="5"/>
  <c r="D46" i="5"/>
  <c r="C28" i="5"/>
  <c r="B28" i="5" s="1"/>
  <c r="C44" i="5"/>
  <c r="C60" i="5"/>
  <c r="B60" i="5" s="1"/>
  <c r="D10" i="5"/>
  <c r="K10" i="5"/>
  <c r="D55" i="5"/>
  <c r="C64" i="5"/>
  <c r="E64" i="5" s="1"/>
  <c r="D42" i="5"/>
  <c r="K9" i="5"/>
  <c r="C68" i="5"/>
  <c r="K61" i="5"/>
  <c r="C7" i="5"/>
  <c r="B7" i="5" s="1"/>
  <c r="K23" i="5"/>
  <c r="K39" i="5"/>
  <c r="C55" i="5"/>
  <c r="B55" i="5" s="1"/>
  <c r="C71" i="5"/>
  <c r="B71" i="5" s="1"/>
  <c r="K87" i="5"/>
  <c r="C13" i="5"/>
  <c r="B13" i="5" s="1"/>
  <c r="D51" i="5"/>
  <c r="D89" i="5"/>
  <c r="E89" i="5" s="1"/>
  <c r="C29" i="5"/>
  <c r="B29" i="5" s="1"/>
  <c r="C53" i="5"/>
  <c r="B53" i="5" s="1"/>
  <c r="D37" i="5"/>
  <c r="C69" i="5"/>
  <c r="B69" i="5" s="1"/>
  <c r="C24" i="5"/>
  <c r="B24" i="5" s="1"/>
  <c r="C80" i="5"/>
  <c r="B80" i="5" s="1"/>
  <c r="K51" i="5"/>
  <c r="C67" i="5"/>
  <c r="B67" i="5" s="1"/>
  <c r="D74" i="5"/>
  <c r="D25" i="5"/>
  <c r="C70" i="5"/>
  <c r="C26" i="5"/>
  <c r="B26" i="5" s="1"/>
  <c r="D13" i="5"/>
  <c r="C45" i="5"/>
  <c r="B45" i="5" s="1"/>
  <c r="D43" i="5"/>
  <c r="E43" i="5" s="1"/>
  <c r="D52" i="5"/>
  <c r="C82" i="5"/>
  <c r="C38" i="5"/>
  <c r="C9" i="5"/>
  <c r="B9" i="5" s="1"/>
  <c r="K33" i="5"/>
  <c r="K16" i="5"/>
  <c r="K32" i="5"/>
  <c r="C48" i="5"/>
  <c r="B48" i="5" s="1"/>
  <c r="K78" i="5"/>
  <c r="D87" i="5"/>
  <c r="K59" i="5"/>
  <c r="C21" i="5"/>
  <c r="B21" i="5" s="1"/>
  <c r="K56" i="5"/>
  <c r="C37" i="5"/>
  <c r="B37" i="5" s="1"/>
  <c r="K74" i="5"/>
  <c r="C87" i="5"/>
  <c r="B87" i="5" s="1"/>
  <c r="C52" i="5"/>
  <c r="B52" i="5" s="1"/>
  <c r="K72" i="5"/>
  <c r="C25" i="5"/>
  <c r="E25" i="5" s="1"/>
  <c r="K86" i="5"/>
  <c r="K42" i="5"/>
  <c r="D48" i="5"/>
  <c r="D36" i="5"/>
  <c r="K60" i="5"/>
  <c r="D86" i="5"/>
  <c r="K80" i="5"/>
  <c r="D24" i="5"/>
  <c r="K67" i="5"/>
  <c r="D54" i="5"/>
  <c r="C33" i="5"/>
  <c r="B33" i="5" s="1"/>
  <c r="K57" i="5"/>
  <c r="C85" i="5"/>
  <c r="D9" i="5"/>
  <c r="K48" i="5"/>
  <c r="C34" i="5"/>
  <c r="B34" i="5" s="1"/>
  <c r="C59" i="5"/>
  <c r="E59" i="5" s="1"/>
  <c r="K21" i="5"/>
  <c r="K7" i="5"/>
  <c r="C23" i="5"/>
  <c r="B23" i="5" s="1"/>
  <c r="C41" i="5"/>
  <c r="B41" i="5" s="1"/>
  <c r="K65" i="5"/>
  <c r="K25" i="5"/>
  <c r="K8" i="5"/>
  <c r="D53" i="5"/>
  <c r="K47" i="5"/>
  <c r="C76" i="5"/>
  <c r="B76" i="5" s="1"/>
  <c r="K53" i="5"/>
  <c r="C77" i="5"/>
  <c r="B77" i="5" s="1"/>
  <c r="D23" i="5"/>
  <c r="D69" i="5"/>
  <c r="K38" i="5"/>
  <c r="K69" i="5"/>
  <c r="D65" i="5"/>
  <c r="K19" i="5"/>
  <c r="K35" i="5"/>
  <c r="C61" i="5"/>
  <c r="B61" i="5" s="1"/>
  <c r="D7" i="5"/>
  <c r="E7" i="5" s="1"/>
  <c r="C74" i="5"/>
  <c r="B74" i="5" s="1"/>
  <c r="C54" i="5"/>
  <c r="B54" i="5" s="1"/>
  <c r="D60" i="5"/>
  <c r="K71" i="5"/>
  <c r="D38" i="5"/>
  <c r="K36" i="5"/>
  <c r="C50" i="5"/>
  <c r="E50" i="5" s="1"/>
  <c r="C86" i="5"/>
  <c r="E86" i="5" s="1"/>
  <c r="C58" i="5"/>
  <c r="B58" i="5" s="1"/>
  <c r="K75" i="5"/>
  <c r="C27" i="5"/>
  <c r="D17" i="5"/>
  <c r="C30" i="5"/>
  <c r="D72" i="5"/>
  <c r="D6" i="5"/>
  <c r="D81" i="5"/>
  <c r="E81" i="5" s="1"/>
  <c r="D44" i="5"/>
  <c r="E44" i="5" s="1"/>
  <c r="D22" i="5"/>
  <c r="D35" i="5"/>
  <c r="D61" i="5"/>
  <c r="B73" i="5"/>
  <c r="E73" i="5"/>
  <c r="B50" i="5"/>
  <c r="B42" i="5"/>
  <c r="B75" i="5"/>
  <c r="D82" i="5"/>
  <c r="C18" i="5"/>
  <c r="B70" i="5"/>
  <c r="D15" i="5"/>
  <c r="D26" i="5"/>
  <c r="D49" i="5"/>
  <c r="K28" i="5"/>
  <c r="K66" i="5"/>
  <c r="K22" i="5"/>
  <c r="C19" i="5"/>
  <c r="K83" i="5"/>
  <c r="C57" i="5"/>
  <c r="D41" i="5"/>
  <c r="C16" i="5"/>
  <c r="C17" i="5"/>
  <c r="K26" i="5"/>
  <c r="K11" i="5"/>
  <c r="D19" i="5"/>
  <c r="C56" i="5"/>
  <c r="K54" i="5"/>
  <c r="D12" i="5"/>
  <c r="D76" i="5"/>
  <c r="C39" i="5"/>
  <c r="D58" i="5"/>
  <c r="K41" i="5"/>
  <c r="D29" i="5"/>
  <c r="K20" i="5"/>
  <c r="C72" i="5"/>
  <c r="D70" i="5"/>
  <c r="D63" i="5"/>
  <c r="E63" i="5" s="1"/>
  <c r="K58" i="5"/>
  <c r="D5" i="5"/>
  <c r="E5" i="5" s="1"/>
  <c r="D80" i="5"/>
  <c r="D62" i="5"/>
  <c r="D71" i="5"/>
  <c r="C15" i="5"/>
  <c r="C79" i="5"/>
  <c r="K12" i="5"/>
  <c r="B10" i="5"/>
  <c r="K15" i="5"/>
  <c r="C31" i="5"/>
  <c r="K79" i="5"/>
  <c r="K77" i="5"/>
  <c r="C12" i="5"/>
  <c r="C49" i="5"/>
  <c r="B46" i="5"/>
  <c r="B81" i="5"/>
  <c r="C83" i="5"/>
  <c r="B68" i="5"/>
  <c r="D16" i="5"/>
  <c r="D77" i="5"/>
  <c r="C6" i="5"/>
  <c r="B6" i="5" s="1"/>
  <c r="M6" i="5"/>
  <c r="K31" i="5"/>
  <c r="K76" i="5"/>
  <c r="D47" i="5"/>
  <c r="B44" i="5"/>
  <c r="K49" i="5"/>
  <c r="K18" i="5"/>
  <c r="K62" i="5"/>
  <c r="D20" i="5"/>
  <c r="C47" i="5"/>
  <c r="B63" i="5"/>
  <c r="D30" i="5"/>
  <c r="K29" i="5"/>
  <c r="K44" i="5"/>
  <c r="K5" i="5"/>
  <c r="K82" i="5"/>
  <c r="C62" i="5"/>
  <c r="K27" i="5"/>
  <c r="K24" i="5"/>
  <c r="C22" i="5"/>
  <c r="K30" i="5"/>
  <c r="D56" i="5"/>
  <c r="C35" i="5"/>
  <c r="B51" i="5"/>
  <c r="C84" i="5"/>
  <c r="D18" i="5"/>
  <c r="K85" i="5"/>
  <c r="D31" i="5"/>
  <c r="D57" i="5"/>
  <c r="C32" i="5"/>
  <c r="K17" i="5"/>
  <c r="K34" i="5"/>
  <c r="D83" i="5"/>
  <c r="C11" i="5"/>
  <c r="D33" i="5"/>
  <c r="K37" i="5"/>
  <c r="D79" i="5"/>
  <c r="D28" i="5"/>
  <c r="K55" i="5"/>
  <c r="M88" i="5"/>
  <c r="C88" i="5"/>
  <c r="D88" i="5"/>
  <c r="K88" i="5"/>
  <c r="D78" i="5"/>
  <c r="C65" i="5"/>
  <c r="D11" i="5"/>
  <c r="C20" i="5"/>
  <c r="D67" i="5"/>
  <c r="B43" i="5"/>
  <c r="C8" i="5"/>
  <c r="B14" i="5"/>
  <c r="E14" i="5"/>
  <c r="B89" i="5"/>
  <c r="E77" i="5" l="1"/>
  <c r="E70" i="5"/>
  <c r="E66" i="5"/>
  <c r="E10" i="5"/>
  <c r="B64" i="5"/>
  <c r="E21" i="5"/>
  <c r="E28" i="5"/>
  <c r="E74" i="5"/>
  <c r="E40" i="5"/>
  <c r="E78" i="5"/>
  <c r="E52" i="5"/>
  <c r="E29" i="5"/>
  <c r="E68" i="5"/>
  <c r="E42" i="5"/>
  <c r="E46" i="5"/>
  <c r="E67" i="5"/>
  <c r="E48" i="5"/>
  <c r="E51" i="5"/>
  <c r="B25" i="5"/>
  <c r="B86" i="5"/>
  <c r="E53" i="5"/>
  <c r="E85" i="5"/>
  <c r="E55" i="5"/>
  <c r="E36" i="5"/>
  <c r="E71" i="5"/>
  <c r="E41" i="5"/>
  <c r="E26" i="5"/>
  <c r="E69" i="5"/>
  <c r="E13" i="5"/>
  <c r="E60" i="5"/>
  <c r="B59" i="5"/>
  <c r="E87" i="5"/>
  <c r="E82" i="5"/>
  <c r="B85" i="5"/>
  <c r="E61" i="5"/>
  <c r="B82" i="5"/>
  <c r="E24" i="5"/>
  <c r="E38" i="5"/>
  <c r="E54" i="5"/>
  <c r="E33" i="5"/>
  <c r="E80" i="5"/>
  <c r="B38" i="5"/>
  <c r="E37" i="5"/>
  <c r="E34" i="5"/>
  <c r="E45" i="5"/>
  <c r="E9" i="5"/>
  <c r="E58" i="5"/>
  <c r="E76" i="5"/>
  <c r="E23" i="5"/>
  <c r="B8" i="5"/>
  <c r="E8" i="5"/>
  <c r="B22" i="5"/>
  <c r="E22" i="5"/>
  <c r="B62" i="5"/>
  <c r="E62" i="5"/>
  <c r="B83" i="5"/>
  <c r="E83" i="5"/>
  <c r="E79" i="5"/>
  <c r="B79" i="5"/>
  <c r="B39" i="5"/>
  <c r="E39" i="5"/>
  <c r="B18" i="5"/>
  <c r="E18" i="5"/>
  <c r="B20" i="5"/>
  <c r="E20" i="5"/>
  <c r="O31" i="5" s="1"/>
  <c r="B12" i="5"/>
  <c r="E12" i="5"/>
  <c r="B56" i="5"/>
  <c r="E56" i="5"/>
  <c r="B17" i="5"/>
  <c r="E17" i="5"/>
  <c r="E31" i="5"/>
  <c r="B31" i="5"/>
  <c r="B15" i="5"/>
  <c r="E15" i="5"/>
  <c r="B72" i="5"/>
  <c r="E72" i="5"/>
  <c r="B19" i="5"/>
  <c r="E19" i="5"/>
  <c r="B30" i="5"/>
  <c r="E30" i="5"/>
  <c r="B11" i="5"/>
  <c r="E11" i="5"/>
  <c r="B32" i="5"/>
  <c r="E32" i="5"/>
  <c r="B35" i="5"/>
  <c r="E35" i="5"/>
  <c r="B47" i="5"/>
  <c r="E47" i="5"/>
  <c r="B65" i="5"/>
  <c r="E65" i="5"/>
  <c r="E88" i="5"/>
  <c r="B88" i="5"/>
  <c r="E84" i="5"/>
  <c r="B84" i="5"/>
  <c r="B49" i="5"/>
  <c r="E49" i="5"/>
  <c r="E16" i="5"/>
  <c r="B16" i="5"/>
  <c r="E57" i="5"/>
  <c r="B57" i="5"/>
  <c r="E6" i="5"/>
  <c r="B27" i="5"/>
  <c r="E27" i="5"/>
  <c r="C90" i="5" l="1"/>
  <c r="B90" i="5" s="1"/>
  <c r="D90" i="5"/>
  <c r="K90" i="5"/>
  <c r="L90" i="5"/>
  <c r="J90" i="5"/>
  <c r="M90" i="5"/>
  <c r="E9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gnaigere</author>
  </authors>
  <commentList>
    <comment ref="H1" authorId="0" shapeId="0" xr:uid="{8FF19A68-6E2B-4655-BFCA-56795B7F7170}">
      <text>
        <r>
          <rPr>
            <b/>
            <sz val="9"/>
            <color indexed="81"/>
            <rFont val="Segoe UI"/>
            <family val="2"/>
          </rPr>
          <t>Step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gnaigere</author>
  </authors>
  <commentList>
    <comment ref="G1" authorId="0" shapeId="0" xr:uid="{270C1011-05B0-4F81-BFD2-1278F76B1793}">
      <text>
        <r>
          <rPr>
            <b/>
            <sz val="9"/>
            <color indexed="81"/>
            <rFont val="Segoe UI"/>
            <family val="2"/>
          </rPr>
          <t>z to r transfer ratio</t>
        </r>
      </text>
    </comment>
    <comment ref="H1" authorId="0" shapeId="0" xr:uid="{47792537-F834-46B6-BD01-D073FCAF3F1A}">
      <text>
        <r>
          <rPr>
            <b/>
            <sz val="9"/>
            <color indexed="81"/>
            <rFont val="Segoe UI"/>
            <family val="2"/>
          </rPr>
          <t>Step</t>
        </r>
      </text>
    </comment>
    <comment ref="I1" authorId="0" shapeId="0" xr:uid="{A74388CC-0D9A-4DAF-8862-506CCAB2AD5C}">
      <text>
        <r>
          <rPr>
            <b/>
            <sz val="9"/>
            <color indexed="81"/>
            <rFont val="Segoe UI"/>
            <family val="2"/>
          </rPr>
          <t>gnaigere:</t>
        </r>
        <r>
          <rPr>
            <sz val="9"/>
            <color indexed="81"/>
            <rFont val="Segoe UI"/>
            <family val="2"/>
          </rPr>
          <t xml:space="preserve">
z to a transfer ratio</t>
        </r>
      </text>
    </comment>
  </commentList>
</comments>
</file>

<file path=xl/sharedStrings.xml><?xml version="1.0" encoding="utf-8"?>
<sst xmlns="http://schemas.openxmlformats.org/spreadsheetml/2006/main" count="70" uniqueCount="38">
  <si>
    <t>PubMed serach term</t>
  </si>
  <si>
    <t>BMI</t>
  </si>
  <si>
    <t>Body mass index</t>
  </si>
  <si>
    <t>BMI or Body mass index</t>
  </si>
  <si>
    <t>mitochondr*</t>
  </si>
  <si>
    <t>1 and 4</t>
  </si>
  <si>
    <t>2 and 4</t>
  </si>
  <si>
    <t>3 and 4</t>
  </si>
  <si>
    <t>Count 2019</t>
  </si>
  <si>
    <t>Count 2009</t>
  </si>
  <si>
    <t>2019/2009</t>
  </si>
  <si>
    <t>Count per day 2019</t>
  </si>
  <si>
    <t>x</t>
  </si>
  <si>
    <t>x/day</t>
  </si>
  <si>
    <t>x/weekend day</t>
  </si>
  <si>
    <t>Count per weekend day 2019</t>
  </si>
  <si>
    <t>BMI/mt 2019</t>
  </si>
  <si>
    <t>BMI/mt 2009</t>
  </si>
  <si>
    <t>Baseline</t>
  </si>
  <si>
    <t>Standard</t>
  </si>
  <si>
    <t>N(z)*/N(p)</t>
  </si>
  <si>
    <t>F(r/p)*</t>
  </si>
  <si>
    <t>F(a/p)*</t>
  </si>
  <si>
    <t>N(p)*/N(p)</t>
  </si>
  <si>
    <t>N(r)*/N(p) const</t>
  </si>
  <si>
    <t>N(a)*/N(p) const</t>
  </si>
  <si>
    <t xml:space="preserve">q(r) </t>
  </si>
  <si>
    <t>relative to</t>
  </si>
  <si>
    <t>baseline</t>
  </si>
  <si>
    <t>current</t>
  </si>
  <si>
    <t>fixed</t>
  </si>
  <si>
    <t>N(z)*/N(r)*</t>
  </si>
  <si>
    <t>N(r)*/N(p)*</t>
  </si>
  <si>
    <t>N(z)*/N(p)*</t>
  </si>
  <si>
    <t>F(z/p)*</t>
  </si>
  <si>
    <t>F(r,a/p)*</t>
  </si>
  <si>
    <t>N(a)*/N(p)</t>
  </si>
  <si>
    <t>N(r)*/N(p)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</si>
</sst>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"/>
    <numFmt numFmtId="166" formatCode="0.000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0" fontId="0" fillId="2" borderId="0" xfId="0" applyFill="1"/>
    <xf numFmtId="2" fontId="0" fillId="2" borderId="0" xfId="0" applyNumberFormat="1" applyFill="1"/>
    <xf numFmtId="167" fontId="0" fillId="2" borderId="0" xfId="0" applyNumberFormat="1" applyFill="1"/>
    <xf numFmtId="2" fontId="0" fillId="0" borderId="0" xfId="0" applyNumberFormat="1" applyFill="1"/>
    <xf numFmtId="166" fontId="0" fillId="2" borderId="0" xfId="0" applyNumberFormat="1" applyFill="1"/>
    <xf numFmtId="165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166" fontId="0" fillId="3" borderId="0" xfId="0" applyNumberFormat="1" applyFill="1"/>
    <xf numFmtId="0" fontId="0" fillId="4" borderId="0" xfId="0" applyFill="1"/>
    <xf numFmtId="165" fontId="0" fillId="3" borderId="0" xfId="0" applyNumberFormat="1" applyFill="1"/>
    <xf numFmtId="165" fontId="0" fillId="4" borderId="0" xfId="0" applyNumberFormat="1" applyFill="1"/>
    <xf numFmtId="2" fontId="0" fillId="5" borderId="0" xfId="0" applyNumberFormat="1" applyFill="1"/>
    <xf numFmtId="166" fontId="0" fillId="6" borderId="0" xfId="0" applyNumberFormat="1" applyFill="1"/>
    <xf numFmtId="2" fontId="0" fillId="4" borderId="0" xfId="0" applyNumberFormat="1" applyFill="1"/>
    <xf numFmtId="165" fontId="0" fillId="7" borderId="0" xfId="0" applyNumberForma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0" fillId="11" borderId="0" xfId="0" applyFill="1"/>
    <xf numFmtId="0" fontId="0" fillId="12" borderId="0" xfId="0" applyFill="1"/>
    <xf numFmtId="166" fontId="0" fillId="13" borderId="0" xfId="0" applyNumberFormat="1" applyFill="1"/>
    <xf numFmtId="165" fontId="0" fillId="13" borderId="0" xfId="0" applyNumberFormat="1" applyFill="1"/>
    <xf numFmtId="2" fontId="0" fillId="13" borderId="0" xfId="0" applyNumberFormat="1" applyFill="1"/>
    <xf numFmtId="166" fontId="0" fillId="0" borderId="0" xfId="0" applyNumberFormat="1" applyFill="1"/>
    <xf numFmtId="166" fontId="0" fillId="7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'MiP static'!$D$3</c:f>
              <c:strCache>
                <c:ptCount val="1"/>
                <c:pt idx="0">
                  <c:v>F(a/p)*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'MiP static'!$J$5:$J$22</c:f>
              <c:numCache>
                <c:formatCode>0.000</c:formatCode>
                <c:ptCount val="18"/>
                <c:pt idx="0">
                  <c:v>5.666666666666667</c:v>
                </c:pt>
                <c:pt idx="1">
                  <c:v>5.333333333333333</c:v>
                </c:pt>
                <c:pt idx="2">
                  <c:v>4.9999999999999991</c:v>
                </c:pt>
                <c:pt idx="3">
                  <c:v>4.6666666666666661</c:v>
                </c:pt>
                <c:pt idx="4">
                  <c:v>4.3333333333333321</c:v>
                </c:pt>
                <c:pt idx="5">
                  <c:v>3.9999999999999987</c:v>
                </c:pt>
                <c:pt idx="6">
                  <c:v>3.6666666666666647</c:v>
                </c:pt>
                <c:pt idx="7">
                  <c:v>3.3333333333333317</c:v>
                </c:pt>
                <c:pt idx="8">
                  <c:v>2.9999999999999982</c:v>
                </c:pt>
                <c:pt idx="9">
                  <c:v>2.6666666666666652</c:v>
                </c:pt>
                <c:pt idx="10">
                  <c:v>2.3333333333333317</c:v>
                </c:pt>
                <c:pt idx="11">
                  <c:v>1.9999999999999984</c:v>
                </c:pt>
                <c:pt idx="12">
                  <c:v>1.6666666666666652</c:v>
                </c:pt>
                <c:pt idx="13">
                  <c:v>1.3333333333333319</c:v>
                </c:pt>
                <c:pt idx="14">
                  <c:v>0.99999999999999867</c:v>
                </c:pt>
                <c:pt idx="15">
                  <c:v>0.6666666666666653</c:v>
                </c:pt>
                <c:pt idx="16">
                  <c:v>0.33333333333333198</c:v>
                </c:pt>
                <c:pt idx="17">
                  <c:v>-1.3877787807814457E-15</c:v>
                </c:pt>
              </c:numCache>
            </c:numRef>
          </c:xVal>
          <c:yVal>
            <c:numRef>
              <c:f>'MiP static'!$D$5:$D$23</c:f>
              <c:numCache>
                <c:formatCode>0.000</c:formatCode>
                <c:ptCount val="19"/>
                <c:pt idx="0">
                  <c:v>0.05</c:v>
                </c:pt>
                <c:pt idx="1">
                  <c:v>5.2631578947368425E-2</c:v>
                </c:pt>
                <c:pt idx="2">
                  <c:v>5.5555555555555566E-2</c:v>
                </c:pt>
                <c:pt idx="3">
                  <c:v>5.8823529411764719E-2</c:v>
                </c:pt>
                <c:pt idx="4">
                  <c:v>6.2500000000000014E-2</c:v>
                </c:pt>
                <c:pt idx="5">
                  <c:v>6.6666666666666693E-2</c:v>
                </c:pt>
                <c:pt idx="6">
                  <c:v>7.1428571428571466E-2</c:v>
                </c:pt>
                <c:pt idx="7">
                  <c:v>7.6923076923076969E-2</c:v>
                </c:pt>
                <c:pt idx="8">
                  <c:v>8.333333333333337E-2</c:v>
                </c:pt>
                <c:pt idx="9">
                  <c:v>9.0909090909090967E-2</c:v>
                </c:pt>
                <c:pt idx="10">
                  <c:v>0.10000000000000005</c:v>
                </c:pt>
                <c:pt idx="11">
                  <c:v>0.11111111111111119</c:v>
                </c:pt>
                <c:pt idx="12">
                  <c:v>0.12500000000000006</c:v>
                </c:pt>
                <c:pt idx="13">
                  <c:v>0.14285714285714296</c:v>
                </c:pt>
                <c:pt idx="14">
                  <c:v>0.16666666666666677</c:v>
                </c:pt>
                <c:pt idx="15">
                  <c:v>0.20000000000000018</c:v>
                </c:pt>
                <c:pt idx="16">
                  <c:v>0.25000000000000028</c:v>
                </c:pt>
                <c:pt idx="17">
                  <c:v>0.33333333333333381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4B-4AA9-9571-767F3CC1905D}"/>
            </c:ext>
          </c:extLst>
        </c:ser>
        <c:ser>
          <c:idx val="0"/>
          <c:order val="1"/>
          <c:tx>
            <c:strRef>
              <c:f>'MiP static'!$C$3</c:f>
              <c:strCache>
                <c:ptCount val="1"/>
                <c:pt idx="0">
                  <c:v>F(r/p)*</c:v>
                </c:pt>
              </c:strCache>
            </c:strRef>
          </c:tx>
          <c:spPr>
            <a:ln w="44450" cap="rnd">
              <a:gradFill>
                <a:gsLst>
                  <a:gs pos="0">
                    <a:schemeClr val="tx1"/>
                  </a:gs>
                  <a:gs pos="63000">
                    <a:schemeClr val="accent1">
                      <a:lumMod val="45000"/>
                      <a:lumOff val="55000"/>
                    </a:schemeClr>
                  </a:gs>
                  <a:gs pos="84000">
                    <a:srgbClr val="FF0000"/>
                  </a:gs>
                  <a:gs pos="100000">
                    <a:srgbClr val="FF0000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xVal>
            <c:numRef>
              <c:f>'MiP static'!$J$5:$J$22</c:f>
              <c:numCache>
                <c:formatCode>0.000</c:formatCode>
                <c:ptCount val="18"/>
                <c:pt idx="0">
                  <c:v>5.666666666666667</c:v>
                </c:pt>
                <c:pt idx="1">
                  <c:v>5.333333333333333</c:v>
                </c:pt>
                <c:pt idx="2">
                  <c:v>4.9999999999999991</c:v>
                </c:pt>
                <c:pt idx="3">
                  <c:v>4.6666666666666661</c:v>
                </c:pt>
                <c:pt idx="4">
                  <c:v>4.3333333333333321</c:v>
                </c:pt>
                <c:pt idx="5">
                  <c:v>3.9999999999999987</c:v>
                </c:pt>
                <c:pt idx="6">
                  <c:v>3.6666666666666647</c:v>
                </c:pt>
                <c:pt idx="7">
                  <c:v>3.3333333333333317</c:v>
                </c:pt>
                <c:pt idx="8">
                  <c:v>2.9999999999999982</c:v>
                </c:pt>
                <c:pt idx="9">
                  <c:v>2.6666666666666652</c:v>
                </c:pt>
                <c:pt idx="10">
                  <c:v>2.3333333333333317</c:v>
                </c:pt>
                <c:pt idx="11">
                  <c:v>1.9999999999999984</c:v>
                </c:pt>
                <c:pt idx="12">
                  <c:v>1.6666666666666652</c:v>
                </c:pt>
                <c:pt idx="13">
                  <c:v>1.3333333333333319</c:v>
                </c:pt>
                <c:pt idx="14">
                  <c:v>0.99999999999999867</c:v>
                </c:pt>
                <c:pt idx="15">
                  <c:v>0.6666666666666653</c:v>
                </c:pt>
                <c:pt idx="16">
                  <c:v>0.33333333333333198</c:v>
                </c:pt>
                <c:pt idx="17">
                  <c:v>-1.3877787807814457E-15</c:v>
                </c:pt>
              </c:numCache>
            </c:numRef>
          </c:xVal>
          <c:yVal>
            <c:numRef>
              <c:f>'MiP static'!$C$5:$C$23</c:f>
              <c:numCache>
                <c:formatCode>0.000</c:formatCode>
                <c:ptCount val="19"/>
                <c:pt idx="0">
                  <c:v>0.15</c:v>
                </c:pt>
                <c:pt idx="1">
                  <c:v>0.15789473684210525</c:v>
                </c:pt>
                <c:pt idx="2">
                  <c:v>0.16666666666666669</c:v>
                </c:pt>
                <c:pt idx="3">
                  <c:v>0.17647058823529413</c:v>
                </c:pt>
                <c:pt idx="4">
                  <c:v>0.18750000000000003</c:v>
                </c:pt>
                <c:pt idx="5">
                  <c:v>0.20000000000000004</c:v>
                </c:pt>
                <c:pt idx="6">
                  <c:v>0.21428571428571436</c:v>
                </c:pt>
                <c:pt idx="7">
                  <c:v>0.23076923076923087</c:v>
                </c:pt>
                <c:pt idx="8">
                  <c:v>0.25000000000000011</c:v>
                </c:pt>
                <c:pt idx="9">
                  <c:v>0.27272727272727287</c:v>
                </c:pt>
                <c:pt idx="10">
                  <c:v>0.3000000000000001</c:v>
                </c:pt>
                <c:pt idx="11">
                  <c:v>0.33333333333333354</c:v>
                </c:pt>
                <c:pt idx="12">
                  <c:v>0.37500000000000017</c:v>
                </c:pt>
                <c:pt idx="13">
                  <c:v>0.42857142857142888</c:v>
                </c:pt>
                <c:pt idx="14">
                  <c:v>0.50000000000000022</c:v>
                </c:pt>
                <c:pt idx="15">
                  <c:v>0.60000000000000053</c:v>
                </c:pt>
                <c:pt idx="16">
                  <c:v>0.75000000000000078</c:v>
                </c:pt>
                <c:pt idx="17">
                  <c:v>1.0000000000000013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4B-4AA9-9571-767F3CC1905D}"/>
            </c:ext>
          </c:extLst>
        </c:ser>
        <c:ser>
          <c:idx val="3"/>
          <c:order val="2"/>
          <c:tx>
            <c:strRef>
              <c:f>'MiP static'!$E$3</c:f>
              <c:strCache>
                <c:ptCount val="1"/>
                <c:pt idx="0">
                  <c:v>F(r,a/p)*</c:v>
                </c:pt>
              </c:strCache>
            </c:strRef>
          </c:tx>
          <c:spPr>
            <a:ln w="635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'MiP static'!$J$5:$J$22</c:f>
              <c:numCache>
                <c:formatCode>0.000</c:formatCode>
                <c:ptCount val="18"/>
                <c:pt idx="0">
                  <c:v>5.666666666666667</c:v>
                </c:pt>
                <c:pt idx="1">
                  <c:v>5.333333333333333</c:v>
                </c:pt>
                <c:pt idx="2">
                  <c:v>4.9999999999999991</c:v>
                </c:pt>
                <c:pt idx="3">
                  <c:v>4.6666666666666661</c:v>
                </c:pt>
                <c:pt idx="4">
                  <c:v>4.3333333333333321</c:v>
                </c:pt>
                <c:pt idx="5">
                  <c:v>3.9999999999999987</c:v>
                </c:pt>
                <c:pt idx="6">
                  <c:v>3.6666666666666647</c:v>
                </c:pt>
                <c:pt idx="7">
                  <c:v>3.3333333333333317</c:v>
                </c:pt>
                <c:pt idx="8">
                  <c:v>2.9999999999999982</c:v>
                </c:pt>
                <c:pt idx="9">
                  <c:v>2.6666666666666652</c:v>
                </c:pt>
                <c:pt idx="10">
                  <c:v>2.3333333333333317</c:v>
                </c:pt>
                <c:pt idx="11">
                  <c:v>1.9999999999999984</c:v>
                </c:pt>
                <c:pt idx="12">
                  <c:v>1.6666666666666652</c:v>
                </c:pt>
                <c:pt idx="13">
                  <c:v>1.3333333333333319</c:v>
                </c:pt>
                <c:pt idx="14">
                  <c:v>0.99999999999999867</c:v>
                </c:pt>
                <c:pt idx="15">
                  <c:v>0.6666666666666653</c:v>
                </c:pt>
                <c:pt idx="16">
                  <c:v>0.33333333333333198</c:v>
                </c:pt>
                <c:pt idx="17">
                  <c:v>-1.3877787807814457E-15</c:v>
                </c:pt>
              </c:numCache>
            </c:numRef>
          </c:xVal>
          <c:yVal>
            <c:numRef>
              <c:f>'MiP static'!$E$5:$E$23</c:f>
              <c:numCache>
                <c:formatCode>0.000</c:formatCode>
                <c:ptCount val="19"/>
                <c:pt idx="0">
                  <c:v>7.4999999999999997E-3</c:v>
                </c:pt>
                <c:pt idx="1">
                  <c:v>8.3102493074792248E-3</c:v>
                </c:pt>
                <c:pt idx="2">
                  <c:v>9.2592592592592622E-3</c:v>
                </c:pt>
                <c:pt idx="3">
                  <c:v>1.0380622837370245E-2</c:v>
                </c:pt>
                <c:pt idx="4">
                  <c:v>1.1718750000000003E-2</c:v>
                </c:pt>
                <c:pt idx="5">
                  <c:v>1.3333333333333341E-2</c:v>
                </c:pt>
                <c:pt idx="6">
                  <c:v>1.5306122448979605E-2</c:v>
                </c:pt>
                <c:pt idx="7">
                  <c:v>1.7751479289940846E-2</c:v>
                </c:pt>
                <c:pt idx="8">
                  <c:v>2.0833333333333353E-2</c:v>
                </c:pt>
                <c:pt idx="9">
                  <c:v>2.4793388429752095E-2</c:v>
                </c:pt>
                <c:pt idx="10">
                  <c:v>3.0000000000000023E-2</c:v>
                </c:pt>
                <c:pt idx="11">
                  <c:v>3.7037037037037084E-2</c:v>
                </c:pt>
                <c:pt idx="12">
                  <c:v>4.6875000000000042E-2</c:v>
                </c:pt>
                <c:pt idx="13">
                  <c:v>6.1224489795918456E-2</c:v>
                </c:pt>
                <c:pt idx="14">
                  <c:v>8.3333333333333426E-2</c:v>
                </c:pt>
                <c:pt idx="15">
                  <c:v>0.12000000000000022</c:v>
                </c:pt>
                <c:pt idx="16">
                  <c:v>0.18750000000000039</c:v>
                </c:pt>
                <c:pt idx="17">
                  <c:v>0.33333333333333426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4B-4AA9-9571-767F3CC1905D}"/>
            </c:ext>
          </c:extLst>
        </c:ser>
        <c:ser>
          <c:idx val="4"/>
          <c:order val="3"/>
          <c:tx>
            <c:strRef>
              <c:f>'MiP static'!$F$3</c:f>
              <c:strCache>
                <c:ptCount val="1"/>
                <c:pt idx="0">
                  <c:v>N(p)*/N(p)</c:v>
                </c:pt>
              </c:strCache>
            </c:strRef>
          </c:tx>
          <c:spPr>
            <a:ln w="508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26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tx1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xVal>
            <c:numRef>
              <c:f>'MiP static'!$J$5:$J$22</c:f>
              <c:numCache>
                <c:formatCode>0.000</c:formatCode>
                <c:ptCount val="18"/>
                <c:pt idx="0">
                  <c:v>5.666666666666667</c:v>
                </c:pt>
                <c:pt idx="1">
                  <c:v>5.333333333333333</c:v>
                </c:pt>
                <c:pt idx="2">
                  <c:v>4.9999999999999991</c:v>
                </c:pt>
                <c:pt idx="3">
                  <c:v>4.6666666666666661</c:v>
                </c:pt>
                <c:pt idx="4">
                  <c:v>4.3333333333333321</c:v>
                </c:pt>
                <c:pt idx="5">
                  <c:v>3.9999999999999987</c:v>
                </c:pt>
                <c:pt idx="6">
                  <c:v>3.6666666666666647</c:v>
                </c:pt>
                <c:pt idx="7">
                  <c:v>3.3333333333333317</c:v>
                </c:pt>
                <c:pt idx="8">
                  <c:v>2.9999999999999982</c:v>
                </c:pt>
                <c:pt idx="9">
                  <c:v>2.6666666666666652</c:v>
                </c:pt>
                <c:pt idx="10">
                  <c:v>2.3333333333333317</c:v>
                </c:pt>
                <c:pt idx="11">
                  <c:v>1.9999999999999984</c:v>
                </c:pt>
                <c:pt idx="12">
                  <c:v>1.6666666666666652</c:v>
                </c:pt>
                <c:pt idx="13">
                  <c:v>1.3333333333333319</c:v>
                </c:pt>
                <c:pt idx="14">
                  <c:v>0.99999999999999867</c:v>
                </c:pt>
                <c:pt idx="15">
                  <c:v>0.6666666666666653</c:v>
                </c:pt>
                <c:pt idx="16">
                  <c:v>0.33333333333333198</c:v>
                </c:pt>
                <c:pt idx="17">
                  <c:v>-1.3877787807814457E-15</c:v>
                </c:pt>
              </c:numCache>
            </c:numRef>
          </c:xVal>
          <c:yVal>
            <c:numRef>
              <c:f>'MiP static'!$F$5:$F$23</c:f>
              <c:numCache>
                <c:formatCode>0.00</c:formatCode>
                <c:ptCount val="19"/>
                <c:pt idx="0">
                  <c:v>1</c:v>
                </c:pt>
                <c:pt idx="1">
                  <c:v>0.95</c:v>
                </c:pt>
                <c:pt idx="2">
                  <c:v>0.89999999999999991</c:v>
                </c:pt>
                <c:pt idx="3">
                  <c:v>0.84999999999999987</c:v>
                </c:pt>
                <c:pt idx="4">
                  <c:v>0.79999999999999982</c:v>
                </c:pt>
                <c:pt idx="5">
                  <c:v>0.74999999999999978</c:v>
                </c:pt>
                <c:pt idx="6">
                  <c:v>0.69999999999999973</c:v>
                </c:pt>
                <c:pt idx="7">
                  <c:v>0.64999999999999969</c:v>
                </c:pt>
                <c:pt idx="8">
                  <c:v>0.59999999999999976</c:v>
                </c:pt>
                <c:pt idx="9">
                  <c:v>0.54999999999999971</c:v>
                </c:pt>
                <c:pt idx="10">
                  <c:v>0.49999999999999978</c:v>
                </c:pt>
                <c:pt idx="11">
                  <c:v>0.44999999999999973</c:v>
                </c:pt>
                <c:pt idx="12">
                  <c:v>0.3999999999999998</c:v>
                </c:pt>
                <c:pt idx="13">
                  <c:v>0.34999999999999976</c:v>
                </c:pt>
                <c:pt idx="14">
                  <c:v>0.29999999999999982</c:v>
                </c:pt>
                <c:pt idx="15">
                  <c:v>0.24999999999999978</c:v>
                </c:pt>
                <c:pt idx="16">
                  <c:v>0.19999999999999979</c:v>
                </c:pt>
                <c:pt idx="17">
                  <c:v>0.1499999999999998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04B-4AA9-9571-767F3CC19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63920"/>
        <c:axId val="184545904"/>
      </c:scatterChart>
      <c:valAx>
        <c:axId val="2873639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Cambria" panose="02040503050406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de-AT" sz="1600" b="0" i="0" baseline="0"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Fraction </a:t>
                </a:r>
                <a:r>
                  <a:rPr lang="de-AT" sz="1600" b="0" i="1" baseline="0"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N</a:t>
                </a:r>
                <a:r>
                  <a:rPr lang="de-AT" sz="1600" b="0" i="0" baseline="-25000"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z</a:t>
                </a:r>
                <a:r>
                  <a:rPr lang="de-AT" sz="1600" b="0" i="0" baseline="30000"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*</a:t>
                </a:r>
                <a:r>
                  <a:rPr lang="de-AT" sz="1600" b="0" i="0" baseline="0"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/</a:t>
                </a:r>
                <a:r>
                  <a:rPr lang="de-AT" sz="1600" b="0" i="1" u="none" strike="noStrike" baseline="0">
                    <a:effectLst/>
                    <a:latin typeface="Cambria" panose="02040503050406030204" pitchFamily="18" charset="0"/>
                  </a:rPr>
                  <a:t>N</a:t>
                </a:r>
                <a:r>
                  <a:rPr lang="de-AT" sz="1600" b="0" i="0" u="none" strike="noStrike" baseline="-25000">
                    <a:effectLst/>
                    <a:latin typeface="Cambria" panose="02040503050406030204" pitchFamily="18" charset="0"/>
                  </a:rPr>
                  <a:t>r</a:t>
                </a:r>
                <a:r>
                  <a:rPr lang="de-AT" sz="1600" b="0" i="0" u="none" strike="noStrike" baseline="0">
                    <a:effectLst/>
                    <a:latin typeface="Cambria" panose="02040503050406030204" pitchFamily="18" charset="0"/>
                  </a:rPr>
                  <a:t>*</a:t>
                </a:r>
                <a:endParaRPr lang="de-AT" sz="1600" i="0" baseline="-25000">
                  <a:latin typeface="Cambria" panose="02040503050406030204" pitchFamily="18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mbria" panose="02040503050406030204" pitchFamily="18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84545904"/>
        <c:crosses val="autoZero"/>
        <c:crossBetween val="midCat"/>
        <c:majorUnit val="1"/>
        <c:minorUnit val="0.5"/>
      </c:valAx>
      <c:valAx>
        <c:axId val="184545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mbria" panose="02040503050406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de-AT" sz="1600" b="0" i="0" u="none" strike="noStrike" baseline="0"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Publication efficiencies</a:t>
                </a:r>
                <a:r>
                  <a:rPr lang="de-AT" sz="1600" b="0" i="1" u="none" strike="noStrike" baseline="0"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 F</a:t>
                </a:r>
                <a:r>
                  <a:rPr lang="de-AT" sz="1600" b="0" i="0" u="none" strike="noStrike" baseline="0"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*</a:t>
                </a:r>
                <a:endParaRPr lang="de-AT" sz="1600" i="0" baseline="-25000">
                  <a:latin typeface="Cambria" panose="02040503050406030204" pitchFamily="18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mbria" panose="02040503050406030204" pitchFamily="18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7363920"/>
        <c:crossesAt val="0"/>
        <c:crossBetween val="midCat"/>
        <c:majorUnit val="0.2"/>
      </c:valAx>
      <c:spPr>
        <a:solidFill>
          <a:schemeClr val="bg1"/>
        </a:solidFill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'MiP static'!$D$3</c:f>
              <c:strCache>
                <c:ptCount val="1"/>
                <c:pt idx="0">
                  <c:v>F(a/p)*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'MiP static'!$H$5:$H$23</c:f>
              <c:numCache>
                <c:formatCode>0.00</c:formatCode>
                <c:ptCount val="19"/>
                <c:pt idx="0">
                  <c:v>0.85</c:v>
                </c:pt>
                <c:pt idx="1">
                  <c:v>0.79999999999999993</c:v>
                </c:pt>
                <c:pt idx="2">
                  <c:v>0.74999999999999989</c:v>
                </c:pt>
                <c:pt idx="3">
                  <c:v>0.69999999999999984</c:v>
                </c:pt>
                <c:pt idx="4">
                  <c:v>0.6499999999999998</c:v>
                </c:pt>
                <c:pt idx="5">
                  <c:v>0.59999999999999976</c:v>
                </c:pt>
                <c:pt idx="6">
                  <c:v>0.54999999999999971</c:v>
                </c:pt>
                <c:pt idx="7">
                  <c:v>0.49999999999999972</c:v>
                </c:pt>
                <c:pt idx="8">
                  <c:v>0.44999999999999973</c:v>
                </c:pt>
                <c:pt idx="9">
                  <c:v>0.39999999999999974</c:v>
                </c:pt>
                <c:pt idx="10">
                  <c:v>0.34999999999999976</c:v>
                </c:pt>
                <c:pt idx="11">
                  <c:v>0.29999999999999977</c:v>
                </c:pt>
                <c:pt idx="12">
                  <c:v>0.24999999999999978</c:v>
                </c:pt>
                <c:pt idx="13">
                  <c:v>0.19999999999999979</c:v>
                </c:pt>
                <c:pt idx="14">
                  <c:v>0.1499999999999998</c:v>
                </c:pt>
                <c:pt idx="15">
                  <c:v>9.9999999999999797E-2</c:v>
                </c:pt>
                <c:pt idx="16">
                  <c:v>4.9999999999999795E-2</c:v>
                </c:pt>
                <c:pt idx="17">
                  <c:v>-2.0816681711721685E-16</c:v>
                </c:pt>
              </c:numCache>
            </c:numRef>
          </c:xVal>
          <c:yVal>
            <c:numRef>
              <c:f>'MiP static'!$D$5:$D$23</c:f>
              <c:numCache>
                <c:formatCode>0.000</c:formatCode>
                <c:ptCount val="19"/>
                <c:pt idx="0">
                  <c:v>0.05</c:v>
                </c:pt>
                <c:pt idx="1">
                  <c:v>5.2631578947368425E-2</c:v>
                </c:pt>
                <c:pt idx="2">
                  <c:v>5.5555555555555566E-2</c:v>
                </c:pt>
                <c:pt idx="3">
                  <c:v>5.8823529411764719E-2</c:v>
                </c:pt>
                <c:pt idx="4">
                  <c:v>6.2500000000000014E-2</c:v>
                </c:pt>
                <c:pt idx="5">
                  <c:v>6.6666666666666693E-2</c:v>
                </c:pt>
                <c:pt idx="6">
                  <c:v>7.1428571428571466E-2</c:v>
                </c:pt>
                <c:pt idx="7">
                  <c:v>7.6923076923076969E-2</c:v>
                </c:pt>
                <c:pt idx="8">
                  <c:v>8.333333333333337E-2</c:v>
                </c:pt>
                <c:pt idx="9">
                  <c:v>9.0909090909090967E-2</c:v>
                </c:pt>
                <c:pt idx="10">
                  <c:v>0.10000000000000005</c:v>
                </c:pt>
                <c:pt idx="11">
                  <c:v>0.11111111111111119</c:v>
                </c:pt>
                <c:pt idx="12">
                  <c:v>0.12500000000000006</c:v>
                </c:pt>
                <c:pt idx="13">
                  <c:v>0.14285714285714296</c:v>
                </c:pt>
                <c:pt idx="14">
                  <c:v>0.16666666666666677</c:v>
                </c:pt>
                <c:pt idx="15">
                  <c:v>0.20000000000000018</c:v>
                </c:pt>
                <c:pt idx="16">
                  <c:v>0.25000000000000028</c:v>
                </c:pt>
                <c:pt idx="17">
                  <c:v>0.33333333333333381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16-4714-AA49-F2BD221E7A22}"/>
            </c:ext>
          </c:extLst>
        </c:ser>
        <c:ser>
          <c:idx val="0"/>
          <c:order val="1"/>
          <c:tx>
            <c:strRef>
              <c:f>'MiP static'!$C$3</c:f>
              <c:strCache>
                <c:ptCount val="1"/>
                <c:pt idx="0">
                  <c:v>F(r/p)*</c:v>
                </c:pt>
              </c:strCache>
            </c:strRef>
          </c:tx>
          <c:spPr>
            <a:ln w="44450" cap="rnd">
              <a:gradFill>
                <a:gsLst>
                  <a:gs pos="0">
                    <a:schemeClr val="tx1"/>
                  </a:gs>
                  <a:gs pos="63000">
                    <a:schemeClr val="accent1">
                      <a:lumMod val="45000"/>
                      <a:lumOff val="55000"/>
                    </a:schemeClr>
                  </a:gs>
                  <a:gs pos="84000">
                    <a:srgbClr val="FF0000"/>
                  </a:gs>
                  <a:gs pos="100000">
                    <a:srgbClr val="FF0000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xVal>
            <c:numRef>
              <c:f>'MiP static'!$H$5:$H$23</c:f>
              <c:numCache>
                <c:formatCode>0.00</c:formatCode>
                <c:ptCount val="19"/>
                <c:pt idx="0">
                  <c:v>0.85</c:v>
                </c:pt>
                <c:pt idx="1">
                  <c:v>0.79999999999999993</c:v>
                </c:pt>
                <c:pt idx="2">
                  <c:v>0.74999999999999989</c:v>
                </c:pt>
                <c:pt idx="3">
                  <c:v>0.69999999999999984</c:v>
                </c:pt>
                <c:pt idx="4">
                  <c:v>0.6499999999999998</c:v>
                </c:pt>
                <c:pt idx="5">
                  <c:v>0.59999999999999976</c:v>
                </c:pt>
                <c:pt idx="6">
                  <c:v>0.54999999999999971</c:v>
                </c:pt>
                <c:pt idx="7">
                  <c:v>0.49999999999999972</c:v>
                </c:pt>
                <c:pt idx="8">
                  <c:v>0.44999999999999973</c:v>
                </c:pt>
                <c:pt idx="9">
                  <c:v>0.39999999999999974</c:v>
                </c:pt>
                <c:pt idx="10">
                  <c:v>0.34999999999999976</c:v>
                </c:pt>
                <c:pt idx="11">
                  <c:v>0.29999999999999977</c:v>
                </c:pt>
                <c:pt idx="12">
                  <c:v>0.24999999999999978</c:v>
                </c:pt>
                <c:pt idx="13">
                  <c:v>0.19999999999999979</c:v>
                </c:pt>
                <c:pt idx="14">
                  <c:v>0.1499999999999998</c:v>
                </c:pt>
                <c:pt idx="15">
                  <c:v>9.9999999999999797E-2</c:v>
                </c:pt>
                <c:pt idx="16">
                  <c:v>4.9999999999999795E-2</c:v>
                </c:pt>
                <c:pt idx="17">
                  <c:v>-2.0816681711721685E-16</c:v>
                </c:pt>
              </c:numCache>
            </c:numRef>
          </c:xVal>
          <c:yVal>
            <c:numRef>
              <c:f>'MiP static'!$C$5:$C$23</c:f>
              <c:numCache>
                <c:formatCode>0.000</c:formatCode>
                <c:ptCount val="19"/>
                <c:pt idx="0">
                  <c:v>0.15</c:v>
                </c:pt>
                <c:pt idx="1">
                  <c:v>0.15789473684210525</c:v>
                </c:pt>
                <c:pt idx="2">
                  <c:v>0.16666666666666669</c:v>
                </c:pt>
                <c:pt idx="3">
                  <c:v>0.17647058823529413</c:v>
                </c:pt>
                <c:pt idx="4">
                  <c:v>0.18750000000000003</c:v>
                </c:pt>
                <c:pt idx="5">
                  <c:v>0.20000000000000004</c:v>
                </c:pt>
                <c:pt idx="6">
                  <c:v>0.21428571428571436</c:v>
                </c:pt>
                <c:pt idx="7">
                  <c:v>0.23076923076923087</c:v>
                </c:pt>
                <c:pt idx="8">
                  <c:v>0.25000000000000011</c:v>
                </c:pt>
                <c:pt idx="9">
                  <c:v>0.27272727272727287</c:v>
                </c:pt>
                <c:pt idx="10">
                  <c:v>0.3000000000000001</c:v>
                </c:pt>
                <c:pt idx="11">
                  <c:v>0.33333333333333354</c:v>
                </c:pt>
                <c:pt idx="12">
                  <c:v>0.37500000000000017</c:v>
                </c:pt>
                <c:pt idx="13">
                  <c:v>0.42857142857142888</c:v>
                </c:pt>
                <c:pt idx="14">
                  <c:v>0.50000000000000022</c:v>
                </c:pt>
                <c:pt idx="15">
                  <c:v>0.60000000000000053</c:v>
                </c:pt>
                <c:pt idx="16">
                  <c:v>0.75000000000000078</c:v>
                </c:pt>
                <c:pt idx="17">
                  <c:v>1.0000000000000013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16-4714-AA49-F2BD221E7A22}"/>
            </c:ext>
          </c:extLst>
        </c:ser>
        <c:ser>
          <c:idx val="3"/>
          <c:order val="2"/>
          <c:tx>
            <c:strRef>
              <c:f>'MiP static'!$E$3</c:f>
              <c:strCache>
                <c:ptCount val="1"/>
                <c:pt idx="0">
                  <c:v>F(r,a/p)*</c:v>
                </c:pt>
              </c:strCache>
            </c:strRef>
          </c:tx>
          <c:spPr>
            <a:ln w="635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'MiP static'!$H$5:$H$23</c:f>
              <c:numCache>
                <c:formatCode>0.00</c:formatCode>
                <c:ptCount val="19"/>
                <c:pt idx="0">
                  <c:v>0.85</c:v>
                </c:pt>
                <c:pt idx="1">
                  <c:v>0.79999999999999993</c:v>
                </c:pt>
                <c:pt idx="2">
                  <c:v>0.74999999999999989</c:v>
                </c:pt>
                <c:pt idx="3">
                  <c:v>0.69999999999999984</c:v>
                </c:pt>
                <c:pt idx="4">
                  <c:v>0.6499999999999998</c:v>
                </c:pt>
                <c:pt idx="5">
                  <c:v>0.59999999999999976</c:v>
                </c:pt>
                <c:pt idx="6">
                  <c:v>0.54999999999999971</c:v>
                </c:pt>
                <c:pt idx="7">
                  <c:v>0.49999999999999972</c:v>
                </c:pt>
                <c:pt idx="8">
                  <c:v>0.44999999999999973</c:v>
                </c:pt>
                <c:pt idx="9">
                  <c:v>0.39999999999999974</c:v>
                </c:pt>
                <c:pt idx="10">
                  <c:v>0.34999999999999976</c:v>
                </c:pt>
                <c:pt idx="11">
                  <c:v>0.29999999999999977</c:v>
                </c:pt>
                <c:pt idx="12">
                  <c:v>0.24999999999999978</c:v>
                </c:pt>
                <c:pt idx="13">
                  <c:v>0.19999999999999979</c:v>
                </c:pt>
                <c:pt idx="14">
                  <c:v>0.1499999999999998</c:v>
                </c:pt>
                <c:pt idx="15">
                  <c:v>9.9999999999999797E-2</c:v>
                </c:pt>
                <c:pt idx="16">
                  <c:v>4.9999999999999795E-2</c:v>
                </c:pt>
                <c:pt idx="17">
                  <c:v>-2.0816681711721685E-16</c:v>
                </c:pt>
              </c:numCache>
            </c:numRef>
          </c:xVal>
          <c:yVal>
            <c:numRef>
              <c:f>'MiP static'!$E$5:$E$23</c:f>
              <c:numCache>
                <c:formatCode>0.000</c:formatCode>
                <c:ptCount val="19"/>
                <c:pt idx="0">
                  <c:v>7.4999999999999997E-3</c:v>
                </c:pt>
                <c:pt idx="1">
                  <c:v>8.3102493074792248E-3</c:v>
                </c:pt>
                <c:pt idx="2">
                  <c:v>9.2592592592592622E-3</c:v>
                </c:pt>
                <c:pt idx="3">
                  <c:v>1.0380622837370245E-2</c:v>
                </c:pt>
                <c:pt idx="4">
                  <c:v>1.1718750000000003E-2</c:v>
                </c:pt>
                <c:pt idx="5">
                  <c:v>1.3333333333333341E-2</c:v>
                </c:pt>
                <c:pt idx="6">
                  <c:v>1.5306122448979605E-2</c:v>
                </c:pt>
                <c:pt idx="7">
                  <c:v>1.7751479289940846E-2</c:v>
                </c:pt>
                <c:pt idx="8">
                  <c:v>2.0833333333333353E-2</c:v>
                </c:pt>
                <c:pt idx="9">
                  <c:v>2.4793388429752095E-2</c:v>
                </c:pt>
                <c:pt idx="10">
                  <c:v>3.0000000000000023E-2</c:v>
                </c:pt>
                <c:pt idx="11">
                  <c:v>3.7037037037037084E-2</c:v>
                </c:pt>
                <c:pt idx="12">
                  <c:v>4.6875000000000042E-2</c:v>
                </c:pt>
                <c:pt idx="13">
                  <c:v>6.1224489795918456E-2</c:v>
                </c:pt>
                <c:pt idx="14">
                  <c:v>8.3333333333333426E-2</c:v>
                </c:pt>
                <c:pt idx="15">
                  <c:v>0.12000000000000022</c:v>
                </c:pt>
                <c:pt idx="16">
                  <c:v>0.18750000000000039</c:v>
                </c:pt>
                <c:pt idx="17">
                  <c:v>0.33333333333333426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16-4714-AA49-F2BD221E7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63920"/>
        <c:axId val="18454590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4"/>
                <c:tx>
                  <c:strRef>
                    <c:extLst>
                      <c:ext uri="{02D57815-91ED-43cb-92C2-25804820EDAC}">
                        <c15:formulaRef>
                          <c15:sqref>'MiP static'!$M$3</c15:sqref>
                        </c15:formulaRef>
                      </c:ext>
                    </c:extLst>
                    <c:strCache>
                      <c:ptCount val="1"/>
                      <c:pt idx="0">
                        <c:v>F(z/p)*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'MiP static'!$H$5:$H$22</c15:sqref>
                        </c15:formulaRef>
                      </c:ext>
                    </c:extLst>
                    <c:numCache>
                      <c:formatCode>0.00</c:formatCode>
                      <c:ptCount val="18"/>
                      <c:pt idx="0">
                        <c:v>0.85</c:v>
                      </c:pt>
                      <c:pt idx="1">
                        <c:v>0.79999999999999993</c:v>
                      </c:pt>
                      <c:pt idx="2">
                        <c:v>0.74999999999999989</c:v>
                      </c:pt>
                      <c:pt idx="3">
                        <c:v>0.69999999999999984</c:v>
                      </c:pt>
                      <c:pt idx="4">
                        <c:v>0.6499999999999998</c:v>
                      </c:pt>
                      <c:pt idx="5">
                        <c:v>0.59999999999999976</c:v>
                      </c:pt>
                      <c:pt idx="6">
                        <c:v>0.54999999999999971</c:v>
                      </c:pt>
                      <c:pt idx="7">
                        <c:v>0.49999999999999972</c:v>
                      </c:pt>
                      <c:pt idx="8">
                        <c:v>0.44999999999999973</c:v>
                      </c:pt>
                      <c:pt idx="9">
                        <c:v>0.39999999999999974</c:v>
                      </c:pt>
                      <c:pt idx="10">
                        <c:v>0.34999999999999976</c:v>
                      </c:pt>
                      <c:pt idx="11">
                        <c:v>0.29999999999999977</c:v>
                      </c:pt>
                      <c:pt idx="12">
                        <c:v>0.24999999999999978</c:v>
                      </c:pt>
                      <c:pt idx="13">
                        <c:v>0.19999999999999979</c:v>
                      </c:pt>
                      <c:pt idx="14">
                        <c:v>0.1499999999999998</c:v>
                      </c:pt>
                      <c:pt idx="15">
                        <c:v>9.9999999999999797E-2</c:v>
                      </c:pt>
                      <c:pt idx="16">
                        <c:v>4.9999999999999795E-2</c:v>
                      </c:pt>
                      <c:pt idx="17">
                        <c:v>-2.0816681711721685E-16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'MiP static'!$M$5:$M$22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0.85</c:v>
                      </c:pt>
                      <c:pt idx="1">
                        <c:v>0.84210526315789469</c:v>
                      </c:pt>
                      <c:pt idx="2">
                        <c:v>0.83333333333333326</c:v>
                      </c:pt>
                      <c:pt idx="3">
                        <c:v>0.82352941176470584</c:v>
                      </c:pt>
                      <c:pt idx="4">
                        <c:v>0.81249999999999989</c:v>
                      </c:pt>
                      <c:pt idx="5">
                        <c:v>0.79999999999999993</c:v>
                      </c:pt>
                      <c:pt idx="6">
                        <c:v>0.78571428571428559</c:v>
                      </c:pt>
                      <c:pt idx="7">
                        <c:v>0.76923076923076916</c:v>
                      </c:pt>
                      <c:pt idx="8">
                        <c:v>0.74999999999999989</c:v>
                      </c:pt>
                      <c:pt idx="9">
                        <c:v>0.72727272727272718</c:v>
                      </c:pt>
                      <c:pt idx="10">
                        <c:v>0.69999999999999984</c:v>
                      </c:pt>
                      <c:pt idx="11">
                        <c:v>0.66666666666666652</c:v>
                      </c:pt>
                      <c:pt idx="12">
                        <c:v>0.62499999999999978</c:v>
                      </c:pt>
                      <c:pt idx="13">
                        <c:v>0.57142857142857117</c:v>
                      </c:pt>
                      <c:pt idx="14">
                        <c:v>0.49999999999999961</c:v>
                      </c:pt>
                      <c:pt idx="15">
                        <c:v>0.39999999999999952</c:v>
                      </c:pt>
                      <c:pt idx="16">
                        <c:v>0.24999999999999922</c:v>
                      </c:pt>
                      <c:pt idx="17">
                        <c:v>-1.3877787807814475E-15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D990-419B-AD1A-0446E053926C}"/>
                  </c:ext>
                </c:extLst>
              </c15:ser>
            </c15:filteredScatterSeries>
          </c:ext>
        </c:extLst>
      </c:scatterChart>
      <c:scatterChart>
        <c:scatterStyle val="smoothMarker"/>
        <c:varyColors val="0"/>
        <c:ser>
          <c:idx val="4"/>
          <c:order val="3"/>
          <c:tx>
            <c:strRef>
              <c:f>'MiP static'!$F$3</c:f>
              <c:strCache>
                <c:ptCount val="1"/>
                <c:pt idx="0">
                  <c:v>N(p)*/N(p)</c:v>
                </c:pt>
              </c:strCache>
            </c:strRef>
          </c:tx>
          <c:spPr>
            <a:ln w="508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26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tx1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xVal>
            <c:numRef>
              <c:f>'MiP static'!$H$5:$H$23</c:f>
              <c:numCache>
                <c:formatCode>0.00</c:formatCode>
                <c:ptCount val="19"/>
                <c:pt idx="0">
                  <c:v>0.85</c:v>
                </c:pt>
                <c:pt idx="1">
                  <c:v>0.79999999999999993</c:v>
                </c:pt>
                <c:pt idx="2">
                  <c:v>0.74999999999999989</c:v>
                </c:pt>
                <c:pt idx="3">
                  <c:v>0.69999999999999984</c:v>
                </c:pt>
                <c:pt idx="4">
                  <c:v>0.6499999999999998</c:v>
                </c:pt>
                <c:pt idx="5">
                  <c:v>0.59999999999999976</c:v>
                </c:pt>
                <c:pt idx="6">
                  <c:v>0.54999999999999971</c:v>
                </c:pt>
                <c:pt idx="7">
                  <c:v>0.49999999999999972</c:v>
                </c:pt>
                <c:pt idx="8">
                  <c:v>0.44999999999999973</c:v>
                </c:pt>
                <c:pt idx="9">
                  <c:v>0.39999999999999974</c:v>
                </c:pt>
                <c:pt idx="10">
                  <c:v>0.34999999999999976</c:v>
                </c:pt>
                <c:pt idx="11">
                  <c:v>0.29999999999999977</c:v>
                </c:pt>
                <c:pt idx="12">
                  <c:v>0.24999999999999978</c:v>
                </c:pt>
                <c:pt idx="13">
                  <c:v>0.19999999999999979</c:v>
                </c:pt>
                <c:pt idx="14">
                  <c:v>0.1499999999999998</c:v>
                </c:pt>
                <c:pt idx="15">
                  <c:v>9.9999999999999797E-2</c:v>
                </c:pt>
                <c:pt idx="16">
                  <c:v>4.9999999999999795E-2</c:v>
                </c:pt>
                <c:pt idx="17">
                  <c:v>-2.0816681711721685E-16</c:v>
                </c:pt>
              </c:numCache>
            </c:numRef>
          </c:xVal>
          <c:yVal>
            <c:numRef>
              <c:f>'MiP static'!$F$5:$F$23</c:f>
              <c:numCache>
                <c:formatCode>0.00</c:formatCode>
                <c:ptCount val="19"/>
                <c:pt idx="0">
                  <c:v>1</c:v>
                </c:pt>
                <c:pt idx="1">
                  <c:v>0.95</c:v>
                </c:pt>
                <c:pt idx="2">
                  <c:v>0.89999999999999991</c:v>
                </c:pt>
                <c:pt idx="3">
                  <c:v>0.84999999999999987</c:v>
                </c:pt>
                <c:pt idx="4">
                  <c:v>0.79999999999999982</c:v>
                </c:pt>
                <c:pt idx="5">
                  <c:v>0.74999999999999978</c:v>
                </c:pt>
                <c:pt idx="6">
                  <c:v>0.69999999999999973</c:v>
                </c:pt>
                <c:pt idx="7">
                  <c:v>0.64999999999999969</c:v>
                </c:pt>
                <c:pt idx="8">
                  <c:v>0.59999999999999976</c:v>
                </c:pt>
                <c:pt idx="9">
                  <c:v>0.54999999999999971</c:v>
                </c:pt>
                <c:pt idx="10">
                  <c:v>0.49999999999999978</c:v>
                </c:pt>
                <c:pt idx="11">
                  <c:v>0.44999999999999973</c:v>
                </c:pt>
                <c:pt idx="12">
                  <c:v>0.3999999999999998</c:v>
                </c:pt>
                <c:pt idx="13">
                  <c:v>0.34999999999999976</c:v>
                </c:pt>
                <c:pt idx="14">
                  <c:v>0.29999999999999982</c:v>
                </c:pt>
                <c:pt idx="15">
                  <c:v>0.24999999999999978</c:v>
                </c:pt>
                <c:pt idx="16">
                  <c:v>0.19999999999999979</c:v>
                </c:pt>
                <c:pt idx="17">
                  <c:v>0.1499999999999998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16-4714-AA49-F2BD221E7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415376"/>
        <c:axId val="313072448"/>
      </c:scatterChart>
      <c:valAx>
        <c:axId val="2873639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Cambria" panose="02040503050406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de-AT" sz="1600" b="0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Fraction </a:t>
                </a:r>
                <a:r>
                  <a:rPr lang="de-AT" sz="1600" b="0" i="1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N</a:t>
                </a:r>
                <a:r>
                  <a:rPr lang="de-AT" sz="1600" b="0" i="0" baseline="-2500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z</a:t>
                </a:r>
                <a:r>
                  <a:rPr lang="de-AT" sz="1600" b="0" i="0" baseline="3000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*</a:t>
                </a:r>
                <a:r>
                  <a:rPr lang="de-AT" sz="1600" b="0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/</a:t>
                </a:r>
                <a:r>
                  <a:rPr lang="de-AT" sz="1600" b="0" i="1" u="none" strike="noStrike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N</a:t>
                </a:r>
                <a:r>
                  <a:rPr lang="de-AT" sz="1600" b="0" i="0" u="none" strike="noStrike" baseline="-2500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p</a:t>
                </a:r>
                <a:endParaRPr lang="de-AT" sz="1600" i="0" baseline="-25000">
                  <a:solidFill>
                    <a:schemeClr val="tx1"/>
                  </a:solidFill>
                  <a:latin typeface="Cambria" panose="02040503050406030204" pitchFamily="18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mbria" panose="02040503050406030204" pitchFamily="18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84545904"/>
        <c:crosses val="autoZero"/>
        <c:crossBetween val="midCat"/>
        <c:minorUnit val="0.1"/>
      </c:valAx>
      <c:valAx>
        <c:axId val="1845459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mbria" panose="02040503050406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de-AT" sz="1600" b="0" i="0" u="none" strike="noStrike" baseline="0"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Publication efficiencies </a:t>
                </a:r>
                <a:r>
                  <a:rPr lang="de-AT" sz="1400" b="0" i="1" u="none" strike="noStrike" baseline="0">
                    <a:effectLst/>
                  </a:rPr>
                  <a:t>F</a:t>
                </a:r>
                <a:r>
                  <a:rPr lang="de-AT" sz="1400" b="0" i="0" u="none" strike="noStrike" baseline="0">
                    <a:effectLst/>
                  </a:rPr>
                  <a:t>*</a:t>
                </a:r>
                <a:endParaRPr lang="de-AT" sz="1600" i="0" baseline="-25000">
                  <a:latin typeface="Cambria" panose="02040503050406030204" pitchFamily="18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mbria" panose="02040503050406030204" pitchFamily="18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7363920"/>
        <c:crossesAt val="0"/>
        <c:crossBetween val="midCat"/>
        <c:majorUnit val="0.2"/>
        <c:minorUnit val="0.1"/>
      </c:valAx>
      <c:valAx>
        <c:axId val="3130724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600" b="0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Fraction </a:t>
                </a:r>
                <a:r>
                  <a:rPr lang="de-AT" sz="1600" b="0" i="1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N</a:t>
                </a:r>
                <a:r>
                  <a:rPr lang="de-AT" sz="1600" b="0" i="1" baseline="-2500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p</a:t>
                </a:r>
                <a:r>
                  <a:rPr lang="de-AT" sz="1600" b="0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*/</a:t>
                </a:r>
                <a:r>
                  <a:rPr lang="de-AT" sz="1600" b="0" i="1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N</a:t>
                </a:r>
                <a:r>
                  <a:rPr lang="de-AT" sz="1600" b="0" i="1" baseline="-2500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p</a:t>
                </a:r>
                <a:endParaRPr lang="de-AT" sz="900">
                  <a:solidFill>
                    <a:schemeClr val="tx1"/>
                  </a:solidFill>
                  <a:effectLst/>
                  <a:latin typeface="Cambria" panose="020405030504060302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de-DE"/>
          </a:p>
        </c:txPr>
        <c:crossAx val="397415376"/>
        <c:crosses val="max"/>
        <c:crossBetween val="midCat"/>
        <c:majorUnit val="0.2"/>
        <c:minorUnit val="0.1"/>
      </c:valAx>
      <c:valAx>
        <c:axId val="397415376"/>
        <c:scaling>
          <c:orientation val="minMax"/>
          <c:max val="1"/>
          <c:min val="0"/>
        </c:scaling>
        <c:delete val="0"/>
        <c:axPos val="t"/>
        <c:numFmt formatCode="0.00" sourceLinked="1"/>
        <c:majorTickMark val="out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3072448"/>
        <c:crosses val="max"/>
        <c:crossBetween val="midCat"/>
        <c:minorUnit val="0.1"/>
      </c:valAx>
      <c:spPr>
        <a:solidFill>
          <a:schemeClr val="bg1"/>
        </a:solidFill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'MiP dynamic'!$D$3</c:f>
              <c:strCache>
                <c:ptCount val="1"/>
                <c:pt idx="0">
                  <c:v>F(a/p)*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'MiP dynamic'!$H$5:$H$90</c:f>
              <c:numCache>
                <c:formatCode>0.00</c:formatCode>
                <c:ptCount val="8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</c:numCache>
            </c:numRef>
          </c:xVal>
          <c:yVal>
            <c:numRef>
              <c:f>'MiP dynamic'!$D$5:$D$90</c:f>
              <c:numCache>
                <c:formatCode>0.0000</c:formatCode>
                <c:ptCount val="86"/>
                <c:pt idx="0">
                  <c:v>0.82608695652173914</c:v>
                </c:pt>
                <c:pt idx="1">
                  <c:v>0.81034482758620696</c:v>
                </c:pt>
                <c:pt idx="2">
                  <c:v>0.79487179487179482</c:v>
                </c:pt>
                <c:pt idx="3">
                  <c:v>0.77966101694915257</c:v>
                </c:pt>
                <c:pt idx="4">
                  <c:v>0.76470588235294112</c:v>
                </c:pt>
                <c:pt idx="5">
                  <c:v>0.75</c:v>
                </c:pt>
                <c:pt idx="6">
                  <c:v>0.73553719008264462</c:v>
                </c:pt>
                <c:pt idx="7">
                  <c:v>0.72131147540983598</c:v>
                </c:pt>
                <c:pt idx="8">
                  <c:v>0.70731707317073167</c:v>
                </c:pt>
                <c:pt idx="9">
                  <c:v>0.69354838709677413</c:v>
                </c:pt>
                <c:pt idx="10">
                  <c:v>0.67999999999999994</c:v>
                </c:pt>
                <c:pt idx="11">
                  <c:v>0.66666666666666663</c:v>
                </c:pt>
                <c:pt idx="12">
                  <c:v>0.65354330708661412</c:v>
                </c:pt>
                <c:pt idx="13">
                  <c:v>0.640625</c:v>
                </c:pt>
                <c:pt idx="14">
                  <c:v>0.62790697674418594</c:v>
                </c:pt>
                <c:pt idx="15">
                  <c:v>0.61538461538461531</c:v>
                </c:pt>
                <c:pt idx="16">
                  <c:v>0.60305343511450371</c:v>
                </c:pt>
                <c:pt idx="17">
                  <c:v>0.59090909090909083</c:v>
                </c:pt>
                <c:pt idx="18">
                  <c:v>0.57894736842105254</c:v>
                </c:pt>
                <c:pt idx="19">
                  <c:v>0.56716417910447747</c:v>
                </c:pt>
                <c:pt idx="20">
                  <c:v>0.55555555555555547</c:v>
                </c:pt>
                <c:pt idx="21">
                  <c:v>0.54411764705882337</c:v>
                </c:pt>
                <c:pt idx="22">
                  <c:v>0.53284671532846706</c:v>
                </c:pt>
                <c:pt idx="23">
                  <c:v>0.52173913043478248</c:v>
                </c:pt>
                <c:pt idx="24">
                  <c:v>0.51079136690647464</c:v>
                </c:pt>
                <c:pt idx="25">
                  <c:v>0.49999999999999994</c:v>
                </c:pt>
                <c:pt idx="26">
                  <c:v>0.48936170212765939</c:v>
                </c:pt>
                <c:pt idx="27">
                  <c:v>0.47887323943661964</c:v>
                </c:pt>
                <c:pt idx="28">
                  <c:v>0.46853146853146838</c:v>
                </c:pt>
                <c:pt idx="29">
                  <c:v>0.4583333333333332</c:v>
                </c:pt>
                <c:pt idx="30">
                  <c:v>0.4482758620689653</c:v>
                </c:pt>
                <c:pt idx="31">
                  <c:v>0.43835616438356151</c:v>
                </c:pt>
                <c:pt idx="32">
                  <c:v>0.42857142857142838</c:v>
                </c:pt>
                <c:pt idx="33">
                  <c:v>0.41891891891891875</c:v>
                </c:pt>
                <c:pt idx="34">
                  <c:v>0.40939597315436221</c:v>
                </c:pt>
                <c:pt idx="35">
                  <c:v>0.39999999999999991</c:v>
                </c:pt>
                <c:pt idx="36">
                  <c:v>0.39072847682119188</c:v>
                </c:pt>
                <c:pt idx="37">
                  <c:v>0.38157894736842096</c:v>
                </c:pt>
                <c:pt idx="38">
                  <c:v>0.37254901960784298</c:v>
                </c:pt>
                <c:pt idx="39">
                  <c:v>0.36363636363636354</c:v>
                </c:pt>
                <c:pt idx="40">
                  <c:v>0.35483870967741921</c:v>
                </c:pt>
                <c:pt idx="41">
                  <c:v>0.34615384615384603</c:v>
                </c:pt>
                <c:pt idx="42">
                  <c:v>0.33757961783439472</c:v>
                </c:pt>
                <c:pt idx="43">
                  <c:v>0.32911392405063278</c:v>
                </c:pt>
                <c:pt idx="44">
                  <c:v>0.32075471698113189</c:v>
                </c:pt>
                <c:pt idx="45">
                  <c:v>0.31249999999999983</c:v>
                </c:pt>
                <c:pt idx="46">
                  <c:v>0.30434782608695632</c:v>
                </c:pt>
                <c:pt idx="47">
                  <c:v>0.29629629629629611</c:v>
                </c:pt>
                <c:pt idx="48">
                  <c:v>0.28834355828220837</c:v>
                </c:pt>
                <c:pt idx="49">
                  <c:v>0.28048780487804859</c:v>
                </c:pt>
                <c:pt idx="50">
                  <c:v>0.27272727272727254</c:v>
                </c:pt>
                <c:pt idx="51">
                  <c:v>0.26506024096385522</c:v>
                </c:pt>
                <c:pt idx="52">
                  <c:v>0.25748502994011957</c:v>
                </c:pt>
                <c:pt idx="53">
                  <c:v>0.24999999999999981</c:v>
                </c:pt>
                <c:pt idx="54">
                  <c:v>0.24260355029585778</c:v>
                </c:pt>
                <c:pt idx="55">
                  <c:v>0.23529411764705863</c:v>
                </c:pt>
                <c:pt idx="56">
                  <c:v>0.22807017543859628</c:v>
                </c:pt>
                <c:pt idx="57">
                  <c:v>0.22093023255813932</c:v>
                </c:pt>
                <c:pt idx="58">
                  <c:v>0.21387283236994198</c:v>
                </c:pt>
                <c:pt idx="59">
                  <c:v>0.20689655172413771</c:v>
                </c:pt>
                <c:pt idx="60">
                  <c:v>0.19999999999999976</c:v>
                </c:pt>
                <c:pt idx="61">
                  <c:v>0.19318181818181795</c:v>
                </c:pt>
                <c:pt idx="62">
                  <c:v>0.18644067796610145</c:v>
                </c:pt>
                <c:pt idx="63">
                  <c:v>0.17977528089887618</c:v>
                </c:pt>
                <c:pt idx="64">
                  <c:v>0.1731843575418992</c:v>
                </c:pt>
                <c:pt idx="65">
                  <c:v>0.16666666666666641</c:v>
                </c:pt>
                <c:pt idx="66">
                  <c:v>0.16022099447513788</c:v>
                </c:pt>
                <c:pt idx="67">
                  <c:v>0.1538461538461536</c:v>
                </c:pt>
                <c:pt idx="68">
                  <c:v>0.14754098360655712</c:v>
                </c:pt>
                <c:pt idx="69">
                  <c:v>0.1413043478260867</c:v>
                </c:pt>
                <c:pt idx="70">
                  <c:v>0.13513513513513489</c:v>
                </c:pt>
                <c:pt idx="71">
                  <c:v>0.12903225806451588</c:v>
                </c:pt>
                <c:pt idx="72">
                  <c:v>0.12299465240641685</c:v>
                </c:pt>
                <c:pt idx="73">
                  <c:v>0.11702127659574442</c:v>
                </c:pt>
                <c:pt idx="74">
                  <c:v>0.11111111111111086</c:v>
                </c:pt>
                <c:pt idx="75">
                  <c:v>0.10526315789473659</c:v>
                </c:pt>
                <c:pt idx="76">
                  <c:v>9.9476439790575646E-2</c:v>
                </c:pt>
                <c:pt idx="77">
                  <c:v>9.3749999999999736E-2</c:v>
                </c:pt>
                <c:pt idx="78">
                  <c:v>8.8082901554403875E-2</c:v>
                </c:pt>
                <c:pt idx="79">
                  <c:v>8.2474226804123432E-2</c:v>
                </c:pt>
                <c:pt idx="80">
                  <c:v>7.692307692307665E-2</c:v>
                </c:pt>
                <c:pt idx="81">
                  <c:v>7.1428571428571147E-2</c:v>
                </c:pt>
                <c:pt idx="82">
                  <c:v>6.5989847715735767E-2</c:v>
                </c:pt>
                <c:pt idx="83">
                  <c:v>6.0606060606060323E-2</c:v>
                </c:pt>
                <c:pt idx="84">
                  <c:v>5.5276381909547458E-2</c:v>
                </c:pt>
                <c:pt idx="85">
                  <c:v>4.9999999999999711E-2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55-46FF-9516-E4F852E2EBC6}"/>
            </c:ext>
          </c:extLst>
        </c:ser>
        <c:ser>
          <c:idx val="0"/>
          <c:order val="1"/>
          <c:tx>
            <c:strRef>
              <c:f>'MiP dynamic'!$C$3</c:f>
              <c:strCache>
                <c:ptCount val="1"/>
                <c:pt idx="0">
                  <c:v>F(r/p)*</c:v>
                </c:pt>
              </c:strCache>
            </c:strRef>
          </c:tx>
          <c:spPr>
            <a:ln w="44450" cap="rnd">
              <a:gradFill>
                <a:gsLst>
                  <a:gs pos="0">
                    <a:schemeClr val="tx1"/>
                  </a:gs>
                  <a:gs pos="63000">
                    <a:schemeClr val="accent1">
                      <a:lumMod val="45000"/>
                      <a:lumOff val="55000"/>
                    </a:schemeClr>
                  </a:gs>
                  <a:gs pos="84000">
                    <a:srgbClr val="FF0000"/>
                  </a:gs>
                  <a:gs pos="100000">
                    <a:srgbClr val="FF0000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xVal>
            <c:numRef>
              <c:f>'MiP dynamic'!$H$5:$H$90</c:f>
              <c:numCache>
                <c:formatCode>0.00</c:formatCode>
                <c:ptCount val="8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</c:numCache>
            </c:numRef>
          </c:xVal>
          <c:yVal>
            <c:numRef>
              <c:f>'MiP dynamic'!$C$5:$C$90</c:f>
              <c:numCache>
                <c:formatCode>0.000</c:formatCode>
                <c:ptCount val="86"/>
                <c:pt idx="0">
                  <c:v>1</c:v>
                </c:pt>
                <c:pt idx="1">
                  <c:v>0.98275862068965514</c:v>
                </c:pt>
                <c:pt idx="2">
                  <c:v>0.96581196581196582</c:v>
                </c:pt>
                <c:pt idx="3">
                  <c:v>0.94915254237288127</c:v>
                </c:pt>
                <c:pt idx="4">
                  <c:v>0.93277310924369738</c:v>
                </c:pt>
                <c:pt idx="5">
                  <c:v>0.91666666666666663</c:v>
                </c:pt>
                <c:pt idx="6">
                  <c:v>0.90082644628099162</c:v>
                </c:pt>
                <c:pt idx="7">
                  <c:v>0.88524590163934413</c:v>
                </c:pt>
                <c:pt idx="8">
                  <c:v>0.86991869918699194</c:v>
                </c:pt>
                <c:pt idx="9">
                  <c:v>0.85483870967741937</c:v>
                </c:pt>
                <c:pt idx="10">
                  <c:v>0.84000000000000008</c:v>
                </c:pt>
                <c:pt idx="11">
                  <c:v>0.82539682539682546</c:v>
                </c:pt>
                <c:pt idx="12">
                  <c:v>0.8110236220472441</c:v>
                </c:pt>
                <c:pt idx="13">
                  <c:v>0.796875</c:v>
                </c:pt>
                <c:pt idx="14">
                  <c:v>0.78294573643410847</c:v>
                </c:pt>
                <c:pt idx="15">
                  <c:v>0.76923076923076916</c:v>
                </c:pt>
                <c:pt idx="16">
                  <c:v>0.75572519083969458</c:v>
                </c:pt>
                <c:pt idx="17">
                  <c:v>0.74242424242424243</c:v>
                </c:pt>
                <c:pt idx="18">
                  <c:v>0.7293233082706766</c:v>
                </c:pt>
                <c:pt idx="19">
                  <c:v>0.71641791044776115</c:v>
                </c:pt>
                <c:pt idx="20">
                  <c:v>0.70370370370370361</c:v>
                </c:pt>
                <c:pt idx="21">
                  <c:v>0.69117647058823517</c:v>
                </c:pt>
                <c:pt idx="22">
                  <c:v>0.67883211678832112</c:v>
                </c:pt>
                <c:pt idx="23">
                  <c:v>0.66666666666666652</c:v>
                </c:pt>
                <c:pt idx="24">
                  <c:v>0.65467625899280568</c:v>
                </c:pt>
                <c:pt idx="25">
                  <c:v>0.64285714285714279</c:v>
                </c:pt>
                <c:pt idx="26">
                  <c:v>0.63120567375886516</c:v>
                </c:pt>
                <c:pt idx="27">
                  <c:v>0.61971830985915488</c:v>
                </c:pt>
                <c:pt idx="28">
                  <c:v>0.60839160839160822</c:v>
                </c:pt>
                <c:pt idx="29">
                  <c:v>0.59722222222222221</c:v>
                </c:pt>
                <c:pt idx="30">
                  <c:v>0.58620689655172398</c:v>
                </c:pt>
                <c:pt idx="31">
                  <c:v>0.57534246575342463</c:v>
                </c:pt>
                <c:pt idx="32">
                  <c:v>0.5646258503401359</c:v>
                </c:pt>
                <c:pt idx="33">
                  <c:v>0.55405405405405395</c:v>
                </c:pt>
                <c:pt idx="34">
                  <c:v>0.54362416107382527</c:v>
                </c:pt>
                <c:pt idx="35">
                  <c:v>0.53333333333333321</c:v>
                </c:pt>
                <c:pt idx="36">
                  <c:v>0.52317880794701965</c:v>
                </c:pt>
                <c:pt idx="37">
                  <c:v>0.51315789473684192</c:v>
                </c:pt>
                <c:pt idx="38">
                  <c:v>0.50326797385620892</c:v>
                </c:pt>
                <c:pt idx="39">
                  <c:v>0.49350649350649334</c:v>
                </c:pt>
                <c:pt idx="40">
                  <c:v>0.48387096774193528</c:v>
                </c:pt>
                <c:pt idx="41">
                  <c:v>0.47435897435897417</c:v>
                </c:pt>
                <c:pt idx="42">
                  <c:v>0.46496815286624182</c:v>
                </c:pt>
                <c:pt idx="43">
                  <c:v>0.45569620253164539</c:v>
                </c:pt>
                <c:pt idx="44">
                  <c:v>0.44654088050314439</c:v>
                </c:pt>
                <c:pt idx="45">
                  <c:v>0.43749999999999983</c:v>
                </c:pt>
                <c:pt idx="46">
                  <c:v>0.42857142857142833</c:v>
                </c:pt>
                <c:pt idx="47">
                  <c:v>0.4197530864197529</c:v>
                </c:pt>
                <c:pt idx="48">
                  <c:v>0.41104294478527581</c:v>
                </c:pt>
                <c:pt idx="49">
                  <c:v>0.4024390243902437</c:v>
                </c:pt>
                <c:pt idx="50">
                  <c:v>0.3939393939393937</c:v>
                </c:pt>
                <c:pt idx="51">
                  <c:v>0.38554216867469859</c:v>
                </c:pt>
                <c:pt idx="52">
                  <c:v>0.37724550898203568</c:v>
                </c:pt>
                <c:pt idx="53">
                  <c:v>0.36904761904761879</c:v>
                </c:pt>
                <c:pt idx="54">
                  <c:v>0.36094674556212991</c:v>
                </c:pt>
                <c:pt idx="55">
                  <c:v>0.35294117647058798</c:v>
                </c:pt>
                <c:pt idx="56">
                  <c:v>0.34502923976608163</c:v>
                </c:pt>
                <c:pt idx="57">
                  <c:v>0.33720930232558116</c:v>
                </c:pt>
                <c:pt idx="58">
                  <c:v>0.32947976878612689</c:v>
                </c:pt>
                <c:pt idx="59">
                  <c:v>0.32183908045976983</c:v>
                </c:pt>
                <c:pt idx="60">
                  <c:v>0.314285714285714</c:v>
                </c:pt>
                <c:pt idx="61">
                  <c:v>0.30681818181818155</c:v>
                </c:pt>
                <c:pt idx="62">
                  <c:v>0.29943502824858731</c:v>
                </c:pt>
                <c:pt idx="63">
                  <c:v>0.29213483146067387</c:v>
                </c:pt>
                <c:pt idx="64">
                  <c:v>0.28491620111731814</c:v>
                </c:pt>
                <c:pt idx="65">
                  <c:v>0.27777777777777751</c:v>
                </c:pt>
                <c:pt idx="66">
                  <c:v>0.27071823204419865</c:v>
                </c:pt>
                <c:pt idx="67">
                  <c:v>0.26373626373626347</c:v>
                </c:pt>
                <c:pt idx="68">
                  <c:v>0.2568306010928959</c:v>
                </c:pt>
                <c:pt idx="69">
                  <c:v>0.24999999999999972</c:v>
                </c:pt>
                <c:pt idx="70">
                  <c:v>0.24324324324324298</c:v>
                </c:pt>
                <c:pt idx="71">
                  <c:v>0.23655913978494597</c:v>
                </c:pt>
                <c:pt idx="72">
                  <c:v>0.22994652406417085</c:v>
                </c:pt>
                <c:pt idx="73">
                  <c:v>0.22340425531914865</c:v>
                </c:pt>
                <c:pt idx="74">
                  <c:v>0.21693121693121664</c:v>
                </c:pt>
                <c:pt idx="75">
                  <c:v>0.21052631578947339</c:v>
                </c:pt>
                <c:pt idx="76">
                  <c:v>0.20418848167539239</c:v>
                </c:pt>
                <c:pt idx="77">
                  <c:v>0.19791666666666638</c:v>
                </c:pt>
                <c:pt idx="78">
                  <c:v>0.1917098445595852</c:v>
                </c:pt>
                <c:pt idx="79">
                  <c:v>0.18556701030927805</c:v>
                </c:pt>
                <c:pt idx="80">
                  <c:v>0.17948717948717918</c:v>
                </c:pt>
                <c:pt idx="81">
                  <c:v>0.17346938775510173</c:v>
                </c:pt>
                <c:pt idx="82">
                  <c:v>0.16751269035532965</c:v>
                </c:pt>
                <c:pt idx="83">
                  <c:v>0.1616161616161613</c:v>
                </c:pt>
                <c:pt idx="84">
                  <c:v>0.15577889447236148</c:v>
                </c:pt>
                <c:pt idx="85">
                  <c:v>0.14999999999999969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55-46FF-9516-E4F852E2EBC6}"/>
            </c:ext>
          </c:extLst>
        </c:ser>
        <c:ser>
          <c:idx val="3"/>
          <c:order val="2"/>
          <c:tx>
            <c:strRef>
              <c:f>'MiP dynamic'!$E$3</c:f>
              <c:strCache>
                <c:ptCount val="1"/>
                <c:pt idx="0">
                  <c:v>F(r,a/p)*</c:v>
                </c:pt>
              </c:strCache>
            </c:strRef>
          </c:tx>
          <c:spPr>
            <a:ln w="635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'MiP dynamic'!$H$5:$H$90</c:f>
              <c:numCache>
                <c:formatCode>0.00</c:formatCode>
                <c:ptCount val="8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</c:numCache>
            </c:numRef>
          </c:xVal>
          <c:yVal>
            <c:numRef>
              <c:f>'MiP dynamic'!$E$5:$E$90</c:f>
              <c:numCache>
                <c:formatCode>0.0000</c:formatCode>
                <c:ptCount val="86"/>
                <c:pt idx="0">
                  <c:v>0.82608695652173914</c:v>
                </c:pt>
                <c:pt idx="1">
                  <c:v>0.79637336504161715</c:v>
                </c:pt>
                <c:pt idx="2">
                  <c:v>0.7676966907736138</c:v>
                </c:pt>
                <c:pt idx="3">
                  <c:v>0.74001723642631423</c:v>
                </c:pt>
                <c:pt idx="4">
                  <c:v>0.71329708353929799</c:v>
                </c:pt>
                <c:pt idx="5">
                  <c:v>0.6875</c:v>
                </c:pt>
                <c:pt idx="6">
                  <c:v>0.662591353049655</c:v>
                </c:pt>
                <c:pt idx="7">
                  <c:v>0.63853802741198584</c:v>
                </c:pt>
                <c:pt idx="8">
                  <c:v>0.61530834820543334</c:v>
                </c:pt>
                <c:pt idx="9">
                  <c:v>0.5928720083246618</c:v>
                </c:pt>
                <c:pt idx="10">
                  <c:v>0.57120000000000004</c:v>
                </c:pt>
                <c:pt idx="11">
                  <c:v>0.55026455026455023</c:v>
                </c:pt>
                <c:pt idx="12">
                  <c:v>0.53003906007812007</c:v>
                </c:pt>
                <c:pt idx="13">
                  <c:v>0.510498046875</c:v>
                </c:pt>
                <c:pt idx="14">
                  <c:v>0.49161709031909129</c:v>
                </c:pt>
                <c:pt idx="15">
                  <c:v>0.47337278106508868</c:v>
                </c:pt>
                <c:pt idx="16">
                  <c:v>0.45574267233844168</c:v>
                </c:pt>
                <c:pt idx="17">
                  <c:v>0.43870523415977958</c:v>
                </c:pt>
                <c:pt idx="18">
                  <c:v>0.42223981005144429</c:v>
                </c:pt>
                <c:pt idx="19">
                  <c:v>0.40632657607484951</c:v>
                </c:pt>
                <c:pt idx="20">
                  <c:v>0.39094650205761305</c:v>
                </c:pt>
                <c:pt idx="21">
                  <c:v>0.37608131487889257</c:v>
                </c:pt>
                <c:pt idx="22">
                  <c:v>0.36171346369012725</c:v>
                </c:pt>
                <c:pt idx="23">
                  <c:v>0.34782608695652156</c:v>
                </c:pt>
                <c:pt idx="24">
                  <c:v>0.33440298121215245</c:v>
                </c:pt>
                <c:pt idx="25">
                  <c:v>0.32142857142857134</c:v>
                </c:pt>
                <c:pt idx="26">
                  <c:v>0.30888788290327435</c:v>
                </c:pt>
                <c:pt idx="27">
                  <c:v>0.29676651458044029</c:v>
                </c:pt>
                <c:pt idx="28">
                  <c:v>0.28505061372194224</c:v>
                </c:pt>
                <c:pt idx="29">
                  <c:v>0.27372685185185175</c:v>
                </c:pt>
                <c:pt idx="30">
                  <c:v>0.26278240190249685</c:v>
                </c:pt>
                <c:pt idx="31">
                  <c:v>0.25220491649465182</c:v>
                </c:pt>
                <c:pt idx="32">
                  <c:v>0.24198250728862958</c:v>
                </c:pt>
                <c:pt idx="33">
                  <c:v>0.23210372534696844</c:v>
                </c:pt>
                <c:pt idx="34">
                  <c:v>0.22255754245304246</c:v>
                </c:pt>
                <c:pt idx="35">
                  <c:v>0.21333333333333324</c:v>
                </c:pt>
                <c:pt idx="36">
                  <c:v>0.20442085873426588</c:v>
                </c:pt>
                <c:pt idx="37">
                  <c:v>0.19581024930747912</c:v>
                </c:pt>
                <c:pt idx="38">
                  <c:v>0.18749199026015617</c:v>
                </c:pt>
                <c:pt idx="39">
                  <c:v>0.17945690672963388</c:v>
                </c:pt>
                <c:pt idx="40">
                  <c:v>0.17169614984391243</c:v>
                </c:pt>
                <c:pt idx="41">
                  <c:v>0.16420118343195253</c:v>
                </c:pt>
                <c:pt idx="42">
                  <c:v>0.15696377134975034</c:v>
                </c:pt>
                <c:pt idx="43">
                  <c:v>0.14997596539016173</c:v>
                </c:pt>
                <c:pt idx="44">
                  <c:v>0.1432300937462915</c:v>
                </c:pt>
                <c:pt idx="45">
                  <c:v>0.13671874999999989</c:v>
                </c:pt>
                <c:pt idx="46">
                  <c:v>0.13043478260869548</c:v>
                </c:pt>
                <c:pt idx="47">
                  <c:v>0.1243712848651119</c:v>
                </c:pt>
                <c:pt idx="48">
                  <c:v>0.11852158530618373</c:v>
                </c:pt>
                <c:pt idx="49">
                  <c:v>0.11287923854848292</c:v>
                </c:pt>
                <c:pt idx="50">
                  <c:v>0.10743801652892548</c:v>
                </c:pt>
                <c:pt idx="51">
                  <c:v>0.10219190013064293</c:v>
                </c:pt>
                <c:pt idx="52">
                  <c:v>9.7135071175015103E-2</c:v>
                </c:pt>
                <c:pt idx="53">
                  <c:v>9.2261904761904628E-2</c:v>
                </c:pt>
                <c:pt idx="54">
                  <c:v>8.7566961941108371E-2</c:v>
                </c:pt>
                <c:pt idx="55">
                  <c:v>8.3044982698961808E-2</c:v>
                </c:pt>
                <c:pt idx="56">
                  <c:v>7.8690879244895734E-2</c:v>
                </c:pt>
                <c:pt idx="57">
                  <c:v>7.4499729583558549E-2</c:v>
                </c:pt>
                <c:pt idx="58">
                  <c:v>7.046677135888256E-2</c:v>
                </c:pt>
                <c:pt idx="59">
                  <c:v>6.6587395957193693E-2</c:v>
                </c:pt>
                <c:pt idx="60">
                  <c:v>6.2857142857142723E-2</c:v>
                </c:pt>
                <c:pt idx="61">
                  <c:v>5.9271694214875909E-2</c:v>
                </c:pt>
                <c:pt idx="62">
                  <c:v>5.5826869673465354E-2</c:v>
                </c:pt>
                <c:pt idx="63">
                  <c:v>5.2518621386188492E-2</c:v>
                </c:pt>
                <c:pt idx="64">
                  <c:v>4.9343029243781283E-2</c:v>
                </c:pt>
                <c:pt idx="65">
                  <c:v>4.6296296296296183E-2</c:v>
                </c:pt>
                <c:pt idx="66">
                  <c:v>4.3374744360672644E-2</c:v>
                </c:pt>
                <c:pt idx="67">
                  <c:v>4.0574809805578933E-2</c:v>
                </c:pt>
                <c:pt idx="68">
                  <c:v>3.7893039505509166E-2</c:v>
                </c:pt>
                <c:pt idx="69">
                  <c:v>3.5326086956521632E-2</c:v>
                </c:pt>
                <c:pt idx="70">
                  <c:v>3.2870708546384131E-2</c:v>
                </c:pt>
                <c:pt idx="71">
                  <c:v>3.0523759972251034E-2</c:v>
                </c:pt>
                <c:pt idx="72">
                  <c:v>2.8282192799336463E-2</c:v>
                </c:pt>
                <c:pt idx="73">
                  <c:v>2.61430511543684E-2</c:v>
                </c:pt>
                <c:pt idx="74">
                  <c:v>2.4103468547912905E-2</c:v>
                </c:pt>
                <c:pt idx="75">
                  <c:v>2.2160664819944515E-2</c:v>
                </c:pt>
                <c:pt idx="76">
                  <c:v>2.0311943203311228E-2</c:v>
                </c:pt>
                <c:pt idx="77">
                  <c:v>1.855468749999992E-2</c:v>
                </c:pt>
                <c:pt idx="78">
                  <c:v>1.6886359365352013E-2</c:v>
                </c:pt>
                <c:pt idx="79">
                  <c:v>1.530449569561051E-2</c:v>
                </c:pt>
                <c:pt idx="80">
                  <c:v>1.380670611439835E-2</c:v>
                </c:pt>
                <c:pt idx="81">
                  <c:v>1.2390670553935789E-2</c:v>
                </c:pt>
                <c:pt idx="82">
                  <c:v>1.1054136927001404E-2</c:v>
                </c:pt>
                <c:pt idx="83">
                  <c:v>9.7949188858279124E-3</c:v>
                </c:pt>
                <c:pt idx="84">
                  <c:v>8.6108936643013445E-3</c:v>
                </c:pt>
                <c:pt idx="85">
                  <c:v>7.4999999999999407E-3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55-46FF-9516-E4F852E2E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63920"/>
        <c:axId val="18454590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4"/>
                <c:tx>
                  <c:strRef>
                    <c:extLst>
                      <c:ext uri="{02D57815-91ED-43cb-92C2-25804820EDAC}">
                        <c15:formulaRef>
                          <c15:sqref>'MiP dynamic'!$M$3</c15:sqref>
                        </c15:formulaRef>
                      </c:ext>
                    </c:extLst>
                    <c:strCache>
                      <c:ptCount val="1"/>
                      <c:pt idx="0">
                        <c:v>F(z/p)*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'MiP dynamic'!$H$5:$H$22</c15:sqref>
                        </c15:formulaRef>
                      </c:ext>
                    </c:extLst>
                    <c:numCache>
                      <c:formatCode>0.00</c:formatCode>
                      <c:ptCount val="18"/>
                      <c:pt idx="0">
                        <c:v>0</c:v>
                      </c:pt>
                      <c:pt idx="1">
                        <c:v>0.01</c:v>
                      </c:pt>
                      <c:pt idx="2">
                        <c:v>0.02</c:v>
                      </c:pt>
                      <c:pt idx="3">
                        <c:v>0.03</c:v>
                      </c:pt>
                      <c:pt idx="4">
                        <c:v>0.04</c:v>
                      </c:pt>
                      <c:pt idx="5">
                        <c:v>0.05</c:v>
                      </c:pt>
                      <c:pt idx="6">
                        <c:v>6.0000000000000005E-2</c:v>
                      </c:pt>
                      <c:pt idx="7">
                        <c:v>7.0000000000000007E-2</c:v>
                      </c:pt>
                      <c:pt idx="8">
                        <c:v>0.08</c:v>
                      </c:pt>
                      <c:pt idx="9">
                        <c:v>0.09</c:v>
                      </c:pt>
                      <c:pt idx="10">
                        <c:v>9.9999999999999992E-2</c:v>
                      </c:pt>
                      <c:pt idx="11">
                        <c:v>0.10999999999999999</c:v>
                      </c:pt>
                      <c:pt idx="12">
                        <c:v>0.11999999999999998</c:v>
                      </c:pt>
                      <c:pt idx="13">
                        <c:v>0.12999999999999998</c:v>
                      </c:pt>
                      <c:pt idx="14">
                        <c:v>0.13999999999999999</c:v>
                      </c:pt>
                      <c:pt idx="15">
                        <c:v>0.15</c:v>
                      </c:pt>
                      <c:pt idx="16">
                        <c:v>0.16</c:v>
                      </c:pt>
                      <c:pt idx="17">
                        <c:v>0.17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'MiP dynamic'!$M$5:$M$22</c15:sqref>
                        </c15:formulaRef>
                      </c:ext>
                    </c:extLst>
                    <c:numCache>
                      <c:formatCode>0.000</c:formatCode>
                      <c:ptCount val="18"/>
                      <c:pt idx="0">
                        <c:v>0</c:v>
                      </c:pt>
                      <c:pt idx="1">
                        <c:v>1.7241379310344831E-2</c:v>
                      </c:pt>
                      <c:pt idx="2">
                        <c:v>3.4188034188034191E-2</c:v>
                      </c:pt>
                      <c:pt idx="3">
                        <c:v>5.0847457627118647E-2</c:v>
                      </c:pt>
                      <c:pt idx="4">
                        <c:v>6.7226890756302532E-2</c:v>
                      </c:pt>
                      <c:pt idx="5">
                        <c:v>8.3333333333333343E-2</c:v>
                      </c:pt>
                      <c:pt idx="6">
                        <c:v>9.9173553719008281E-2</c:v>
                      </c:pt>
                      <c:pt idx="7">
                        <c:v>0.11475409836065573</c:v>
                      </c:pt>
                      <c:pt idx="8">
                        <c:v>0.13008130081300814</c:v>
                      </c:pt>
                      <c:pt idx="9">
                        <c:v>0.14516129032258063</c:v>
                      </c:pt>
                      <c:pt idx="10">
                        <c:v>0.15999999999999998</c:v>
                      </c:pt>
                      <c:pt idx="11">
                        <c:v>0.17460317460317459</c:v>
                      </c:pt>
                      <c:pt idx="12">
                        <c:v>0.18897637795275588</c:v>
                      </c:pt>
                      <c:pt idx="13">
                        <c:v>0.20312499999999997</c:v>
                      </c:pt>
                      <c:pt idx="14">
                        <c:v>0.21705426356589144</c:v>
                      </c:pt>
                      <c:pt idx="15">
                        <c:v>0.23076923076923075</c:v>
                      </c:pt>
                      <c:pt idx="16">
                        <c:v>0.24427480916030533</c:v>
                      </c:pt>
                      <c:pt idx="17">
                        <c:v>0.25757575757575757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4-3355-46FF-9516-E4F852E2EBC6}"/>
                  </c:ext>
                </c:extLst>
              </c15:ser>
            </c15:filteredScatterSeries>
          </c:ext>
        </c:extLst>
      </c:scatterChart>
      <c:scatterChart>
        <c:scatterStyle val="smoothMarker"/>
        <c:varyColors val="0"/>
        <c:ser>
          <c:idx val="4"/>
          <c:order val="3"/>
          <c:tx>
            <c:strRef>
              <c:f>'MiP dynamic'!$F$3</c:f>
              <c:strCache>
                <c:ptCount val="1"/>
                <c:pt idx="0">
                  <c:v>N(p)*/N(p)</c:v>
                </c:pt>
              </c:strCache>
            </c:strRef>
          </c:tx>
          <c:spPr>
            <a:ln w="508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26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tx1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xVal>
            <c:numRef>
              <c:f>'MiP dynamic'!$H$5:$H$90</c:f>
              <c:numCache>
                <c:formatCode>0.00</c:formatCode>
                <c:ptCount val="8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</c:numCache>
            </c:numRef>
          </c:xVal>
          <c:yVal>
            <c:numRef>
              <c:f>'MiP dynamic'!$F$5:$F$90</c:f>
              <c:numCache>
                <c:formatCode>0.000</c:formatCode>
                <c:ptCount val="86"/>
                <c:pt idx="0">
                  <c:v>0.57499999999999996</c:v>
                </c:pt>
                <c:pt idx="1">
                  <c:v>0.57999999999999996</c:v>
                </c:pt>
                <c:pt idx="2">
                  <c:v>0.58499999999999996</c:v>
                </c:pt>
                <c:pt idx="3">
                  <c:v>0.59</c:v>
                </c:pt>
                <c:pt idx="4">
                  <c:v>0.59499999999999997</c:v>
                </c:pt>
                <c:pt idx="5">
                  <c:v>0.6</c:v>
                </c:pt>
                <c:pt idx="6">
                  <c:v>0.60499999999999998</c:v>
                </c:pt>
                <c:pt idx="7">
                  <c:v>0.6100000000000001</c:v>
                </c:pt>
                <c:pt idx="8">
                  <c:v>0.61499999999999999</c:v>
                </c:pt>
                <c:pt idx="9">
                  <c:v>0.62</c:v>
                </c:pt>
                <c:pt idx="10">
                  <c:v>0.625</c:v>
                </c:pt>
                <c:pt idx="11">
                  <c:v>0.63</c:v>
                </c:pt>
                <c:pt idx="12">
                  <c:v>0.63500000000000001</c:v>
                </c:pt>
                <c:pt idx="13">
                  <c:v>0.64</c:v>
                </c:pt>
                <c:pt idx="14">
                  <c:v>0.64500000000000002</c:v>
                </c:pt>
                <c:pt idx="15">
                  <c:v>0.65</c:v>
                </c:pt>
                <c:pt idx="16">
                  <c:v>0.65500000000000003</c:v>
                </c:pt>
                <c:pt idx="17">
                  <c:v>0.66</c:v>
                </c:pt>
                <c:pt idx="18">
                  <c:v>0.66500000000000004</c:v>
                </c:pt>
                <c:pt idx="19">
                  <c:v>0.67</c:v>
                </c:pt>
                <c:pt idx="20">
                  <c:v>0.67500000000000004</c:v>
                </c:pt>
                <c:pt idx="21">
                  <c:v>0.68</c:v>
                </c:pt>
                <c:pt idx="22">
                  <c:v>0.68500000000000005</c:v>
                </c:pt>
                <c:pt idx="23">
                  <c:v>0.69000000000000006</c:v>
                </c:pt>
                <c:pt idx="24">
                  <c:v>0.69500000000000006</c:v>
                </c:pt>
                <c:pt idx="25">
                  <c:v>0.7</c:v>
                </c:pt>
                <c:pt idx="26">
                  <c:v>0.70500000000000007</c:v>
                </c:pt>
                <c:pt idx="27">
                  <c:v>0.71</c:v>
                </c:pt>
                <c:pt idx="28">
                  <c:v>0.71500000000000008</c:v>
                </c:pt>
                <c:pt idx="29">
                  <c:v>0.72</c:v>
                </c:pt>
                <c:pt idx="30">
                  <c:v>0.72500000000000009</c:v>
                </c:pt>
                <c:pt idx="31">
                  <c:v>0.73</c:v>
                </c:pt>
                <c:pt idx="32">
                  <c:v>0.7350000000000001</c:v>
                </c:pt>
                <c:pt idx="33">
                  <c:v>0.74</c:v>
                </c:pt>
                <c:pt idx="34">
                  <c:v>0.74500000000000011</c:v>
                </c:pt>
                <c:pt idx="35">
                  <c:v>0.75</c:v>
                </c:pt>
                <c:pt idx="36">
                  <c:v>0.75500000000000012</c:v>
                </c:pt>
                <c:pt idx="37">
                  <c:v>0.76</c:v>
                </c:pt>
                <c:pt idx="38">
                  <c:v>0.76500000000000012</c:v>
                </c:pt>
                <c:pt idx="39">
                  <c:v>0.77</c:v>
                </c:pt>
                <c:pt idx="40">
                  <c:v>0.77500000000000013</c:v>
                </c:pt>
                <c:pt idx="41">
                  <c:v>0.78</c:v>
                </c:pt>
                <c:pt idx="42">
                  <c:v>0.78500000000000014</c:v>
                </c:pt>
                <c:pt idx="43">
                  <c:v>0.79</c:v>
                </c:pt>
                <c:pt idx="44">
                  <c:v>0.79500000000000015</c:v>
                </c:pt>
                <c:pt idx="45">
                  <c:v>0.8</c:v>
                </c:pt>
                <c:pt idx="46">
                  <c:v>0.80500000000000016</c:v>
                </c:pt>
                <c:pt idx="47">
                  <c:v>0.81</c:v>
                </c:pt>
                <c:pt idx="48">
                  <c:v>0.81500000000000017</c:v>
                </c:pt>
                <c:pt idx="49">
                  <c:v>0.82000000000000006</c:v>
                </c:pt>
                <c:pt idx="50">
                  <c:v>0.82500000000000007</c:v>
                </c:pt>
                <c:pt idx="51">
                  <c:v>0.83000000000000007</c:v>
                </c:pt>
                <c:pt idx="52">
                  <c:v>0.83500000000000008</c:v>
                </c:pt>
                <c:pt idx="53">
                  <c:v>0.84000000000000008</c:v>
                </c:pt>
                <c:pt idx="54">
                  <c:v>0.84500000000000008</c:v>
                </c:pt>
                <c:pt idx="55">
                  <c:v>0.85000000000000009</c:v>
                </c:pt>
                <c:pt idx="56">
                  <c:v>0.85500000000000009</c:v>
                </c:pt>
                <c:pt idx="57">
                  <c:v>0.8600000000000001</c:v>
                </c:pt>
                <c:pt idx="58">
                  <c:v>0.8650000000000001</c:v>
                </c:pt>
                <c:pt idx="59">
                  <c:v>0.87000000000000011</c:v>
                </c:pt>
                <c:pt idx="60">
                  <c:v>0.87500000000000011</c:v>
                </c:pt>
                <c:pt idx="61">
                  <c:v>0.88000000000000012</c:v>
                </c:pt>
                <c:pt idx="62">
                  <c:v>0.88500000000000012</c:v>
                </c:pt>
                <c:pt idx="63">
                  <c:v>0.89000000000000012</c:v>
                </c:pt>
                <c:pt idx="64">
                  <c:v>0.89500000000000013</c:v>
                </c:pt>
                <c:pt idx="65">
                  <c:v>0.90000000000000013</c:v>
                </c:pt>
                <c:pt idx="66">
                  <c:v>0.90500000000000014</c:v>
                </c:pt>
                <c:pt idx="67">
                  <c:v>0.91000000000000014</c:v>
                </c:pt>
                <c:pt idx="68">
                  <c:v>0.91500000000000015</c:v>
                </c:pt>
                <c:pt idx="69">
                  <c:v>0.92000000000000015</c:v>
                </c:pt>
                <c:pt idx="70">
                  <c:v>0.92500000000000016</c:v>
                </c:pt>
                <c:pt idx="71">
                  <c:v>0.93000000000000016</c:v>
                </c:pt>
                <c:pt idx="72">
                  <c:v>0.93500000000000016</c:v>
                </c:pt>
                <c:pt idx="73">
                  <c:v>0.94000000000000017</c:v>
                </c:pt>
                <c:pt idx="74">
                  <c:v>0.94500000000000017</c:v>
                </c:pt>
                <c:pt idx="75">
                  <c:v>0.95000000000000018</c:v>
                </c:pt>
                <c:pt idx="76">
                  <c:v>0.95500000000000018</c:v>
                </c:pt>
                <c:pt idx="77">
                  <c:v>0.96000000000000019</c:v>
                </c:pt>
                <c:pt idx="78">
                  <c:v>0.96500000000000019</c:v>
                </c:pt>
                <c:pt idx="79">
                  <c:v>0.9700000000000002</c:v>
                </c:pt>
                <c:pt idx="80">
                  <c:v>0.9750000000000002</c:v>
                </c:pt>
                <c:pt idx="81">
                  <c:v>0.9800000000000002</c:v>
                </c:pt>
                <c:pt idx="82">
                  <c:v>0.98500000000000021</c:v>
                </c:pt>
                <c:pt idx="83">
                  <c:v>0.99000000000000021</c:v>
                </c:pt>
                <c:pt idx="84">
                  <c:v>0.99500000000000022</c:v>
                </c:pt>
                <c:pt idx="85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55-46FF-9516-E4F852E2E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415376"/>
        <c:axId val="313072448"/>
      </c:scatterChart>
      <c:valAx>
        <c:axId val="28736392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Cambria" panose="02040503050406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de-AT" sz="1600" b="0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Fraction </a:t>
                </a:r>
                <a:r>
                  <a:rPr lang="de-AT" sz="1600" b="0" i="1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N</a:t>
                </a:r>
                <a:r>
                  <a:rPr lang="de-AT" sz="1600" b="0" i="0" baseline="-2500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z</a:t>
                </a:r>
                <a:r>
                  <a:rPr lang="de-AT" sz="1600" b="0" i="0" baseline="3000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*</a:t>
                </a:r>
                <a:r>
                  <a:rPr lang="de-AT" sz="1600" b="0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/</a:t>
                </a:r>
                <a:r>
                  <a:rPr lang="de-AT" sz="1600" b="0" i="1" u="none" strike="noStrike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N</a:t>
                </a:r>
                <a:r>
                  <a:rPr lang="de-AT" sz="1600" b="0" i="0" u="none" strike="noStrike" baseline="-2500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p</a:t>
                </a:r>
                <a:endParaRPr lang="de-AT" sz="1600" i="0" baseline="-25000">
                  <a:solidFill>
                    <a:schemeClr val="tx1"/>
                  </a:solidFill>
                  <a:latin typeface="Cambria" panose="02040503050406030204" pitchFamily="18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mbria" panose="02040503050406030204" pitchFamily="18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84545904"/>
        <c:crosses val="autoZero"/>
        <c:crossBetween val="midCat"/>
        <c:minorUnit val="0.1"/>
      </c:valAx>
      <c:valAx>
        <c:axId val="1845459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mbria" panose="02040503050406030204" pitchFamily="18" charset="0"/>
                    <a:ea typeface="+mn-ea"/>
                    <a:cs typeface="Arial" panose="020B0604020202020204" pitchFamily="34" charset="0"/>
                  </a:defRPr>
                </a:pPr>
                <a:r>
                  <a:rPr lang="de-AT" sz="1600" b="0" i="0" u="none" strike="noStrike" baseline="0">
                    <a:effectLst/>
                    <a:latin typeface="Cambria" panose="02040503050406030204" pitchFamily="18" charset="0"/>
                    <a:cs typeface="Arial" panose="020B0604020202020204" pitchFamily="34" charset="0"/>
                  </a:rPr>
                  <a:t>Publication efficiencies </a:t>
                </a:r>
                <a:r>
                  <a:rPr lang="de-AT" sz="1400" b="0" i="1" u="none" strike="noStrike" baseline="0">
                    <a:effectLst/>
                  </a:rPr>
                  <a:t>F</a:t>
                </a:r>
                <a:r>
                  <a:rPr lang="de-AT" sz="1400" b="0" i="0" u="none" strike="noStrike" baseline="0">
                    <a:effectLst/>
                  </a:rPr>
                  <a:t>*</a:t>
                </a:r>
                <a:endParaRPr lang="de-AT" sz="1600" i="0" baseline="-25000">
                  <a:latin typeface="Cambria" panose="02040503050406030204" pitchFamily="18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mbria" panose="02040503050406030204" pitchFamily="18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87363920"/>
        <c:crossesAt val="0"/>
        <c:crossBetween val="midCat"/>
        <c:majorUnit val="0.2"/>
        <c:minorUnit val="0.1"/>
      </c:valAx>
      <c:valAx>
        <c:axId val="3130724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600" b="0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Fraction </a:t>
                </a:r>
                <a:r>
                  <a:rPr lang="de-AT" sz="1600" b="0" i="1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N</a:t>
                </a:r>
                <a:r>
                  <a:rPr lang="de-AT" sz="1600" b="0" i="1" baseline="-2500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p</a:t>
                </a:r>
                <a:r>
                  <a:rPr lang="de-AT" sz="1600" b="0" i="0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*/</a:t>
                </a:r>
                <a:r>
                  <a:rPr lang="de-AT" sz="1600" b="0" i="1" baseline="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N</a:t>
                </a:r>
                <a:r>
                  <a:rPr lang="de-AT" sz="1600" b="0" i="1" baseline="-25000">
                    <a:solidFill>
                      <a:schemeClr val="tx1"/>
                    </a:solidFill>
                    <a:effectLst/>
                    <a:latin typeface="Cambria" panose="02040503050406030204" pitchFamily="18" charset="0"/>
                  </a:rPr>
                  <a:t>p</a:t>
                </a:r>
                <a:endParaRPr lang="de-AT" sz="900">
                  <a:solidFill>
                    <a:schemeClr val="tx1"/>
                  </a:solidFill>
                  <a:effectLst/>
                  <a:latin typeface="Cambria" panose="020405030504060302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de-DE"/>
          </a:p>
        </c:txPr>
        <c:crossAx val="397415376"/>
        <c:crosses val="max"/>
        <c:crossBetween val="midCat"/>
        <c:majorUnit val="0.2"/>
        <c:minorUnit val="0.1"/>
      </c:valAx>
      <c:valAx>
        <c:axId val="397415376"/>
        <c:scaling>
          <c:orientation val="minMax"/>
          <c:max val="1"/>
          <c:min val="0"/>
        </c:scaling>
        <c:delete val="0"/>
        <c:axPos val="t"/>
        <c:numFmt formatCode="0.00" sourceLinked="1"/>
        <c:majorTickMark val="out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3072448"/>
        <c:crosses val="max"/>
        <c:crossBetween val="midCat"/>
        <c:minorUnit val="0.1"/>
      </c:valAx>
      <c:spPr>
        <a:solidFill>
          <a:schemeClr val="bg1"/>
        </a:solidFill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55198</xdr:colOff>
      <xdr:row>2</xdr:row>
      <xdr:rowOff>62757</xdr:rowOff>
    </xdr:from>
    <xdr:to>
      <xdr:col>25</xdr:col>
      <xdr:colOff>430728</xdr:colOff>
      <xdr:row>22</xdr:row>
      <xdr:rowOff>76874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3C70613-E861-4D0E-9839-21F3312DF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179295</xdr:colOff>
      <xdr:row>2</xdr:row>
      <xdr:rowOff>62757</xdr:rowOff>
    </xdr:from>
    <xdr:to>
      <xdr:col>19</xdr:col>
      <xdr:colOff>104415</xdr:colOff>
      <xdr:row>22</xdr:row>
      <xdr:rowOff>5157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8E7A14ED-A066-426D-B24D-5FBEAAC6E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179295</xdr:colOff>
      <xdr:row>5</xdr:row>
      <xdr:rowOff>95414</xdr:rowOff>
    </xdr:from>
    <xdr:to>
      <xdr:col>19</xdr:col>
      <xdr:colOff>104415</xdr:colOff>
      <xdr:row>25</xdr:row>
      <xdr:rowOff>37814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170F672-677A-4BA9-91C6-50856AB4F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61A3-5FD5-426C-8A78-C413A5087F06}">
  <dimension ref="A1:M45"/>
  <sheetViews>
    <sheetView tabSelected="1" zoomScaleNormal="100" workbookViewId="0">
      <selection activeCell="K28" sqref="K28"/>
    </sheetView>
  </sheetViews>
  <sheetFormatPr baseColWidth="10" defaultRowHeight="14.4" x14ac:dyDescent="0.3"/>
  <cols>
    <col min="2" max="2" width="11.5546875" style="4"/>
    <col min="7" max="7" width="14.33203125" customWidth="1"/>
    <col min="9" max="9" width="14.6640625" customWidth="1"/>
  </cols>
  <sheetData>
    <row r="1" spans="1:13" x14ac:dyDescent="0.3">
      <c r="H1" s="15">
        <v>0.05</v>
      </c>
    </row>
    <row r="2" spans="1:13" x14ac:dyDescent="0.3">
      <c r="A2" t="s">
        <v>27</v>
      </c>
      <c r="B2" s="4" t="s">
        <v>28</v>
      </c>
      <c r="C2" s="24" t="s">
        <v>29</v>
      </c>
      <c r="D2" s="23" t="s">
        <v>29</v>
      </c>
      <c r="E2" s="22" t="s">
        <v>29</v>
      </c>
      <c r="F2" s="26" t="s">
        <v>28</v>
      </c>
      <c r="G2" t="s">
        <v>30</v>
      </c>
      <c r="H2" t="s">
        <v>28</v>
      </c>
      <c r="I2" t="s">
        <v>28</v>
      </c>
      <c r="M2" s="25" t="s">
        <v>29</v>
      </c>
    </row>
    <row r="3" spans="1:13" x14ac:dyDescent="0.3">
      <c r="A3" s="6"/>
      <c r="B3" s="7" t="s">
        <v>26</v>
      </c>
      <c r="C3" s="6" t="s">
        <v>21</v>
      </c>
      <c r="D3" s="6" t="s">
        <v>22</v>
      </c>
      <c r="E3" s="6" t="s">
        <v>35</v>
      </c>
      <c r="F3" s="6" t="s">
        <v>23</v>
      </c>
      <c r="G3" s="6" t="s">
        <v>24</v>
      </c>
      <c r="H3" s="6" t="s">
        <v>20</v>
      </c>
      <c r="I3" s="6" t="s">
        <v>25</v>
      </c>
      <c r="J3" s="6" t="s">
        <v>31</v>
      </c>
      <c r="K3" s="6" t="s">
        <v>21</v>
      </c>
      <c r="L3" s="6" t="s">
        <v>21</v>
      </c>
      <c r="M3" s="6" t="s">
        <v>34</v>
      </c>
    </row>
    <row r="4" spans="1:13" x14ac:dyDescent="0.3">
      <c r="A4" s="6" t="s">
        <v>18</v>
      </c>
      <c r="B4" s="7"/>
      <c r="C4" s="15">
        <v>0.15</v>
      </c>
      <c r="D4" s="20">
        <v>0.05</v>
      </c>
      <c r="E4" s="10">
        <f>C4*D4</f>
        <v>7.4999999999999997E-3</v>
      </c>
      <c r="F4" s="20">
        <v>1</v>
      </c>
      <c r="G4" s="7">
        <f>F4*C4</f>
        <v>0.15</v>
      </c>
      <c r="H4" s="7">
        <f>F4-G4</f>
        <v>0.85</v>
      </c>
      <c r="I4" s="10">
        <f>D4*F4</f>
        <v>0.05</v>
      </c>
      <c r="J4" s="10"/>
      <c r="K4" s="6" t="s">
        <v>32</v>
      </c>
      <c r="L4" s="6"/>
      <c r="M4" s="6" t="s">
        <v>33</v>
      </c>
    </row>
    <row r="5" spans="1:13" x14ac:dyDescent="0.3">
      <c r="B5" s="4">
        <f>C5/$C$4</f>
        <v>1</v>
      </c>
      <c r="C5" s="3">
        <f>G5/F5</f>
        <v>0.15</v>
      </c>
      <c r="D5" s="3">
        <f>I5/F5</f>
        <v>0.05</v>
      </c>
      <c r="E5" s="31">
        <f>C5*D5</f>
        <v>7.4999999999999997E-3</v>
      </c>
      <c r="F5" s="4">
        <f>G5+H5</f>
        <v>1</v>
      </c>
      <c r="G5" s="4">
        <f>$G$4</f>
        <v>0.15</v>
      </c>
      <c r="H5" s="18">
        <f>H4</f>
        <v>0.85</v>
      </c>
      <c r="I5" s="3">
        <f>I4</f>
        <v>0.05</v>
      </c>
      <c r="J5" s="19">
        <f>H5/G5</f>
        <v>5.666666666666667</v>
      </c>
      <c r="K5" s="3">
        <f t="shared" ref="K5:K22" si="0">G5/F5</f>
        <v>0.15</v>
      </c>
      <c r="L5" s="3">
        <f t="shared" ref="L5:L22" si="1">G5/(G5+H5)</f>
        <v>0.15</v>
      </c>
      <c r="M5" s="3">
        <f>H5/F5</f>
        <v>0.85</v>
      </c>
    </row>
    <row r="6" spans="1:13" x14ac:dyDescent="0.3">
      <c r="B6" s="4">
        <f>C6/$C$4</f>
        <v>1.0526315789473684</v>
      </c>
      <c r="C6" s="3">
        <f>G6/F6</f>
        <v>0.15789473684210525</v>
      </c>
      <c r="D6" s="3">
        <f>I6/F6</f>
        <v>5.2631578947368425E-2</v>
      </c>
      <c r="E6" s="31">
        <f>C6*D6</f>
        <v>8.3102493074792248E-3</v>
      </c>
      <c r="F6" s="4">
        <f>G6+H6</f>
        <v>0.95</v>
      </c>
      <c r="G6" s="4">
        <f t="shared" ref="G6:G22" si="2">$G$4</f>
        <v>0.15</v>
      </c>
      <c r="H6" s="18">
        <f t="shared" ref="H6:H22" si="3">H5-$H$1</f>
        <v>0.79999999999999993</v>
      </c>
      <c r="I6" s="3">
        <f>I5</f>
        <v>0.05</v>
      </c>
      <c r="J6" s="19">
        <f t="shared" ref="J6:J22" si="4">H6/G6</f>
        <v>5.333333333333333</v>
      </c>
      <c r="K6" s="3">
        <f t="shared" si="0"/>
        <v>0.15789473684210525</v>
      </c>
      <c r="L6" s="3">
        <f t="shared" si="1"/>
        <v>0.15789473684210525</v>
      </c>
      <c r="M6" s="3">
        <f t="shared" ref="M6:M22" si="5">H6/F6</f>
        <v>0.84210526315789469</v>
      </c>
    </row>
    <row r="7" spans="1:13" x14ac:dyDescent="0.3">
      <c r="B7" s="4">
        <f t="shared" ref="B7:B22" si="6">C7/$C$4</f>
        <v>1.1111111111111114</v>
      </c>
      <c r="C7" s="3">
        <f t="shared" ref="C7:C21" si="7">G7/F7</f>
        <v>0.16666666666666669</v>
      </c>
      <c r="D7" s="3">
        <f>I7/F7</f>
        <v>5.5555555555555566E-2</v>
      </c>
      <c r="E7" s="31">
        <f t="shared" ref="E7:E21" si="8">C7*D7</f>
        <v>9.2592592592592622E-3</v>
      </c>
      <c r="F7" s="4">
        <f>G7+H7</f>
        <v>0.89999999999999991</v>
      </c>
      <c r="G7" s="4">
        <f t="shared" si="2"/>
        <v>0.15</v>
      </c>
      <c r="H7" s="18">
        <f t="shared" si="3"/>
        <v>0.74999999999999989</v>
      </c>
      <c r="I7" s="3">
        <f t="shared" ref="I7:I21" si="9">I6</f>
        <v>0.05</v>
      </c>
      <c r="J7" s="19">
        <f t="shared" si="4"/>
        <v>4.9999999999999991</v>
      </c>
      <c r="K7" s="3">
        <f t="shared" si="0"/>
        <v>0.16666666666666669</v>
      </c>
      <c r="L7" s="3">
        <f t="shared" si="1"/>
        <v>0.16666666666666669</v>
      </c>
      <c r="M7" s="3">
        <f t="shared" si="5"/>
        <v>0.83333333333333326</v>
      </c>
    </row>
    <row r="8" spans="1:13" x14ac:dyDescent="0.3">
      <c r="B8" s="4">
        <f t="shared" si="6"/>
        <v>1.1764705882352942</v>
      </c>
      <c r="C8" s="3">
        <f t="shared" si="7"/>
        <v>0.17647058823529413</v>
      </c>
      <c r="D8" s="3">
        <f t="shared" ref="D8:D21" si="10">I8/F8</f>
        <v>5.8823529411764719E-2</v>
      </c>
      <c r="E8" s="31">
        <f t="shared" si="8"/>
        <v>1.0380622837370245E-2</v>
      </c>
      <c r="F8" s="4">
        <f t="shared" ref="F8:F21" si="11">G8+H8</f>
        <v>0.84999999999999987</v>
      </c>
      <c r="G8" s="4">
        <f t="shared" si="2"/>
        <v>0.15</v>
      </c>
      <c r="H8" s="18">
        <f t="shared" si="3"/>
        <v>0.69999999999999984</v>
      </c>
      <c r="I8" s="3">
        <f t="shared" si="9"/>
        <v>0.05</v>
      </c>
      <c r="J8" s="19">
        <f t="shared" si="4"/>
        <v>4.6666666666666661</v>
      </c>
      <c r="K8" s="3">
        <f t="shared" si="0"/>
        <v>0.17647058823529413</v>
      </c>
      <c r="L8" s="3">
        <f t="shared" si="1"/>
        <v>0.17647058823529413</v>
      </c>
      <c r="M8" s="3">
        <f t="shared" si="5"/>
        <v>0.82352941176470584</v>
      </c>
    </row>
    <row r="9" spans="1:13" x14ac:dyDescent="0.3">
      <c r="B9" s="4">
        <f t="shared" si="6"/>
        <v>1.2500000000000002</v>
      </c>
      <c r="C9" s="3">
        <f t="shared" si="7"/>
        <v>0.18750000000000003</v>
      </c>
      <c r="D9" s="3">
        <f t="shared" si="10"/>
        <v>6.2500000000000014E-2</v>
      </c>
      <c r="E9" s="31">
        <f t="shared" si="8"/>
        <v>1.1718750000000003E-2</v>
      </c>
      <c r="F9" s="4">
        <f t="shared" si="11"/>
        <v>0.79999999999999982</v>
      </c>
      <c r="G9" s="4">
        <f t="shared" si="2"/>
        <v>0.15</v>
      </c>
      <c r="H9" s="18">
        <f t="shared" si="3"/>
        <v>0.6499999999999998</v>
      </c>
      <c r="I9" s="3">
        <f t="shared" si="9"/>
        <v>0.05</v>
      </c>
      <c r="J9" s="19">
        <f t="shared" si="4"/>
        <v>4.3333333333333321</v>
      </c>
      <c r="K9" s="3">
        <f t="shared" si="0"/>
        <v>0.18750000000000003</v>
      </c>
      <c r="L9" s="3">
        <f t="shared" si="1"/>
        <v>0.18750000000000003</v>
      </c>
      <c r="M9" s="3">
        <f t="shared" si="5"/>
        <v>0.81249999999999989</v>
      </c>
    </row>
    <row r="10" spans="1:13" x14ac:dyDescent="0.3">
      <c r="B10" s="4">
        <f t="shared" si="6"/>
        <v>1.3333333333333337</v>
      </c>
      <c r="C10" s="3">
        <f t="shared" si="7"/>
        <v>0.20000000000000004</v>
      </c>
      <c r="D10" s="3">
        <f t="shared" si="10"/>
        <v>6.6666666666666693E-2</v>
      </c>
      <c r="E10" s="31">
        <f t="shared" si="8"/>
        <v>1.3333333333333341E-2</v>
      </c>
      <c r="F10" s="4">
        <f t="shared" si="11"/>
        <v>0.74999999999999978</v>
      </c>
      <c r="G10" s="4">
        <f t="shared" si="2"/>
        <v>0.15</v>
      </c>
      <c r="H10" s="18">
        <f t="shared" si="3"/>
        <v>0.59999999999999976</v>
      </c>
      <c r="I10" s="3">
        <f t="shared" si="9"/>
        <v>0.05</v>
      </c>
      <c r="J10" s="19">
        <f t="shared" si="4"/>
        <v>3.9999999999999987</v>
      </c>
      <c r="K10" s="3">
        <f t="shared" si="0"/>
        <v>0.20000000000000004</v>
      </c>
      <c r="L10" s="3">
        <f t="shared" si="1"/>
        <v>0.20000000000000004</v>
      </c>
      <c r="M10" s="3">
        <f t="shared" si="5"/>
        <v>0.79999999999999993</v>
      </c>
    </row>
    <row r="11" spans="1:13" x14ac:dyDescent="0.3">
      <c r="B11" s="4">
        <f t="shared" si="6"/>
        <v>1.428571428571429</v>
      </c>
      <c r="C11" s="3">
        <f t="shared" si="7"/>
        <v>0.21428571428571436</v>
      </c>
      <c r="D11" s="3">
        <f t="shared" si="10"/>
        <v>7.1428571428571466E-2</v>
      </c>
      <c r="E11" s="31">
        <f t="shared" si="8"/>
        <v>1.5306122448979605E-2</v>
      </c>
      <c r="F11" s="4">
        <f t="shared" si="11"/>
        <v>0.69999999999999973</v>
      </c>
      <c r="G11" s="4">
        <f t="shared" si="2"/>
        <v>0.15</v>
      </c>
      <c r="H11" s="18">
        <f t="shared" si="3"/>
        <v>0.54999999999999971</v>
      </c>
      <c r="I11" s="3">
        <f t="shared" si="9"/>
        <v>0.05</v>
      </c>
      <c r="J11" s="19">
        <f t="shared" si="4"/>
        <v>3.6666666666666647</v>
      </c>
      <c r="K11" s="3">
        <f t="shared" si="0"/>
        <v>0.21428571428571436</v>
      </c>
      <c r="L11" s="3">
        <f t="shared" si="1"/>
        <v>0.21428571428571436</v>
      </c>
      <c r="M11" s="3">
        <f t="shared" si="5"/>
        <v>0.78571428571428559</v>
      </c>
    </row>
    <row r="12" spans="1:13" x14ac:dyDescent="0.3">
      <c r="B12" s="4">
        <f t="shared" si="6"/>
        <v>1.5384615384615392</v>
      </c>
      <c r="C12" s="3">
        <f t="shared" si="7"/>
        <v>0.23076923076923087</v>
      </c>
      <c r="D12" s="3">
        <f t="shared" si="10"/>
        <v>7.6923076923076969E-2</v>
      </c>
      <c r="E12" s="31">
        <f t="shared" si="8"/>
        <v>1.7751479289940846E-2</v>
      </c>
      <c r="F12" s="4">
        <f t="shared" si="11"/>
        <v>0.64999999999999969</v>
      </c>
      <c r="G12" s="4">
        <f t="shared" si="2"/>
        <v>0.15</v>
      </c>
      <c r="H12" s="18">
        <f t="shared" si="3"/>
        <v>0.49999999999999972</v>
      </c>
      <c r="I12" s="3">
        <f t="shared" si="9"/>
        <v>0.05</v>
      </c>
      <c r="J12" s="19">
        <f t="shared" si="4"/>
        <v>3.3333333333333317</v>
      </c>
      <c r="K12" s="3">
        <f t="shared" si="0"/>
        <v>0.23076923076923087</v>
      </c>
      <c r="L12" s="3">
        <f t="shared" si="1"/>
        <v>0.23076923076923087</v>
      </c>
      <c r="M12" s="3">
        <f t="shared" si="5"/>
        <v>0.76923076923076916</v>
      </c>
    </row>
    <row r="13" spans="1:13" x14ac:dyDescent="0.3">
      <c r="B13" s="4">
        <f t="shared" si="6"/>
        <v>1.6666666666666674</v>
      </c>
      <c r="C13" s="3">
        <f t="shared" si="7"/>
        <v>0.25000000000000011</v>
      </c>
      <c r="D13" s="3">
        <f t="shared" si="10"/>
        <v>8.333333333333337E-2</v>
      </c>
      <c r="E13" s="31">
        <f t="shared" si="8"/>
        <v>2.0833333333333353E-2</v>
      </c>
      <c r="F13" s="4">
        <f t="shared" si="11"/>
        <v>0.59999999999999976</v>
      </c>
      <c r="G13" s="4">
        <f t="shared" si="2"/>
        <v>0.15</v>
      </c>
      <c r="H13" s="18">
        <f t="shared" si="3"/>
        <v>0.44999999999999973</v>
      </c>
      <c r="I13" s="3">
        <f t="shared" si="9"/>
        <v>0.05</v>
      </c>
      <c r="J13" s="19">
        <f t="shared" si="4"/>
        <v>2.9999999999999982</v>
      </c>
      <c r="K13" s="3">
        <f t="shared" si="0"/>
        <v>0.25000000000000011</v>
      </c>
      <c r="L13" s="3">
        <f t="shared" si="1"/>
        <v>0.25000000000000011</v>
      </c>
      <c r="M13" s="3">
        <f t="shared" si="5"/>
        <v>0.74999999999999989</v>
      </c>
    </row>
    <row r="14" spans="1:13" x14ac:dyDescent="0.3">
      <c r="B14" s="4">
        <f t="shared" si="6"/>
        <v>1.8181818181818192</v>
      </c>
      <c r="C14" s="3">
        <f t="shared" si="7"/>
        <v>0.27272727272727287</v>
      </c>
      <c r="D14" s="3">
        <f t="shared" si="10"/>
        <v>9.0909090909090967E-2</v>
      </c>
      <c r="E14" s="31">
        <f t="shared" si="8"/>
        <v>2.4793388429752095E-2</v>
      </c>
      <c r="F14" s="4">
        <f t="shared" si="11"/>
        <v>0.54999999999999971</v>
      </c>
      <c r="G14" s="4">
        <f t="shared" si="2"/>
        <v>0.15</v>
      </c>
      <c r="H14" s="18">
        <f t="shared" si="3"/>
        <v>0.39999999999999974</v>
      </c>
      <c r="I14" s="3">
        <f t="shared" si="9"/>
        <v>0.05</v>
      </c>
      <c r="J14" s="19">
        <f t="shared" si="4"/>
        <v>2.6666666666666652</v>
      </c>
      <c r="K14" s="3">
        <f t="shared" si="0"/>
        <v>0.27272727272727287</v>
      </c>
      <c r="L14" s="3">
        <f t="shared" si="1"/>
        <v>0.27272727272727287</v>
      </c>
      <c r="M14" s="3">
        <f t="shared" si="5"/>
        <v>0.72727272727272718</v>
      </c>
    </row>
    <row r="15" spans="1:13" x14ac:dyDescent="0.3">
      <c r="B15" s="4">
        <f t="shared" si="6"/>
        <v>2.0000000000000009</v>
      </c>
      <c r="C15" s="3">
        <f t="shared" si="7"/>
        <v>0.3000000000000001</v>
      </c>
      <c r="D15" s="3">
        <f t="shared" si="10"/>
        <v>0.10000000000000005</v>
      </c>
      <c r="E15" s="31">
        <f t="shared" si="8"/>
        <v>3.0000000000000023E-2</v>
      </c>
      <c r="F15" s="4">
        <f t="shared" si="11"/>
        <v>0.49999999999999978</v>
      </c>
      <c r="G15" s="4">
        <f t="shared" si="2"/>
        <v>0.15</v>
      </c>
      <c r="H15" s="18">
        <f t="shared" si="3"/>
        <v>0.34999999999999976</v>
      </c>
      <c r="I15" s="3">
        <f t="shared" si="9"/>
        <v>0.05</v>
      </c>
      <c r="J15" s="19">
        <f t="shared" si="4"/>
        <v>2.3333333333333317</v>
      </c>
      <c r="K15" s="3">
        <f t="shared" si="0"/>
        <v>0.3000000000000001</v>
      </c>
      <c r="L15" s="3">
        <f t="shared" si="1"/>
        <v>0.3000000000000001</v>
      </c>
      <c r="M15" s="3">
        <f t="shared" si="5"/>
        <v>0.69999999999999984</v>
      </c>
    </row>
    <row r="16" spans="1:13" x14ac:dyDescent="0.3">
      <c r="B16" s="4">
        <f t="shared" si="6"/>
        <v>2.2222222222222237</v>
      </c>
      <c r="C16" s="3">
        <f t="shared" si="7"/>
        <v>0.33333333333333354</v>
      </c>
      <c r="D16" s="3">
        <f t="shared" si="10"/>
        <v>0.11111111111111119</v>
      </c>
      <c r="E16" s="31">
        <f t="shared" si="8"/>
        <v>3.7037037037037084E-2</v>
      </c>
      <c r="F16" s="4">
        <f t="shared" si="11"/>
        <v>0.44999999999999973</v>
      </c>
      <c r="G16" s="4">
        <f t="shared" si="2"/>
        <v>0.15</v>
      </c>
      <c r="H16" s="18">
        <f t="shared" si="3"/>
        <v>0.29999999999999977</v>
      </c>
      <c r="I16" s="3">
        <f t="shared" si="9"/>
        <v>0.05</v>
      </c>
      <c r="J16" s="19">
        <f t="shared" si="4"/>
        <v>1.9999999999999984</v>
      </c>
      <c r="K16" s="3">
        <f t="shared" si="0"/>
        <v>0.33333333333333354</v>
      </c>
      <c r="L16" s="3">
        <f t="shared" si="1"/>
        <v>0.33333333333333354</v>
      </c>
      <c r="M16" s="3">
        <f t="shared" si="5"/>
        <v>0.66666666666666652</v>
      </c>
    </row>
    <row r="17" spans="1:13" x14ac:dyDescent="0.3">
      <c r="B17" s="4">
        <f t="shared" si="6"/>
        <v>2.5000000000000013</v>
      </c>
      <c r="C17" s="3">
        <f t="shared" si="7"/>
        <v>0.37500000000000017</v>
      </c>
      <c r="D17" s="3">
        <f t="shared" si="10"/>
        <v>0.12500000000000006</v>
      </c>
      <c r="E17" s="31">
        <f t="shared" si="8"/>
        <v>4.6875000000000042E-2</v>
      </c>
      <c r="F17" s="4">
        <f t="shared" si="11"/>
        <v>0.3999999999999998</v>
      </c>
      <c r="G17" s="4">
        <f t="shared" si="2"/>
        <v>0.15</v>
      </c>
      <c r="H17" s="18">
        <f t="shared" si="3"/>
        <v>0.24999999999999978</v>
      </c>
      <c r="I17" s="3">
        <f t="shared" si="9"/>
        <v>0.05</v>
      </c>
      <c r="J17" s="19">
        <f t="shared" si="4"/>
        <v>1.6666666666666652</v>
      </c>
      <c r="K17" s="3">
        <f t="shared" si="0"/>
        <v>0.37500000000000017</v>
      </c>
      <c r="L17" s="3">
        <f t="shared" si="1"/>
        <v>0.37500000000000017</v>
      </c>
      <c r="M17" s="3">
        <f t="shared" si="5"/>
        <v>0.62499999999999978</v>
      </c>
    </row>
    <row r="18" spans="1:13" x14ac:dyDescent="0.3">
      <c r="B18" s="4">
        <f t="shared" si="6"/>
        <v>2.8571428571428594</v>
      </c>
      <c r="C18" s="3">
        <f t="shared" si="7"/>
        <v>0.42857142857142888</v>
      </c>
      <c r="D18" s="3">
        <f t="shared" si="10"/>
        <v>0.14285714285714296</v>
      </c>
      <c r="E18" s="31">
        <f t="shared" si="8"/>
        <v>6.1224489795918456E-2</v>
      </c>
      <c r="F18" s="4">
        <f t="shared" si="11"/>
        <v>0.34999999999999976</v>
      </c>
      <c r="G18" s="4">
        <f t="shared" si="2"/>
        <v>0.15</v>
      </c>
      <c r="H18" s="18">
        <f t="shared" si="3"/>
        <v>0.19999999999999979</v>
      </c>
      <c r="I18" s="3">
        <f t="shared" si="9"/>
        <v>0.05</v>
      </c>
      <c r="J18" s="19">
        <f t="shared" si="4"/>
        <v>1.3333333333333319</v>
      </c>
      <c r="K18" s="3">
        <f t="shared" si="0"/>
        <v>0.42857142857142888</v>
      </c>
      <c r="L18" s="3">
        <f t="shared" si="1"/>
        <v>0.42857142857142888</v>
      </c>
      <c r="M18" s="3">
        <f t="shared" si="5"/>
        <v>0.57142857142857117</v>
      </c>
    </row>
    <row r="19" spans="1:13" x14ac:dyDescent="0.3">
      <c r="B19" s="4">
        <f t="shared" si="6"/>
        <v>3.3333333333333348</v>
      </c>
      <c r="C19" s="3">
        <f t="shared" si="7"/>
        <v>0.50000000000000022</v>
      </c>
      <c r="D19" s="3">
        <f t="shared" si="10"/>
        <v>0.16666666666666677</v>
      </c>
      <c r="E19" s="31">
        <f t="shared" si="8"/>
        <v>8.3333333333333426E-2</v>
      </c>
      <c r="F19" s="4">
        <f t="shared" si="11"/>
        <v>0.29999999999999982</v>
      </c>
      <c r="G19" s="4">
        <f t="shared" si="2"/>
        <v>0.15</v>
      </c>
      <c r="H19" s="18">
        <f t="shared" si="3"/>
        <v>0.1499999999999998</v>
      </c>
      <c r="I19" s="3">
        <f t="shared" si="9"/>
        <v>0.05</v>
      </c>
      <c r="J19" s="19">
        <f t="shared" si="4"/>
        <v>0.99999999999999867</v>
      </c>
      <c r="K19" s="3">
        <f t="shared" si="0"/>
        <v>0.50000000000000022</v>
      </c>
      <c r="L19" s="3">
        <f t="shared" si="1"/>
        <v>0.50000000000000022</v>
      </c>
      <c r="M19" s="3">
        <f t="shared" si="5"/>
        <v>0.49999999999999961</v>
      </c>
    </row>
    <row r="20" spans="1:13" x14ac:dyDescent="0.3">
      <c r="B20" s="4">
        <f t="shared" si="6"/>
        <v>4.0000000000000036</v>
      </c>
      <c r="C20" s="3">
        <f t="shared" si="7"/>
        <v>0.60000000000000053</v>
      </c>
      <c r="D20" s="3">
        <f t="shared" si="10"/>
        <v>0.20000000000000018</v>
      </c>
      <c r="E20" s="31">
        <f t="shared" si="8"/>
        <v>0.12000000000000022</v>
      </c>
      <c r="F20" s="4">
        <f t="shared" si="11"/>
        <v>0.24999999999999978</v>
      </c>
      <c r="G20" s="4">
        <f t="shared" si="2"/>
        <v>0.15</v>
      </c>
      <c r="H20" s="18">
        <f t="shared" si="3"/>
        <v>9.9999999999999797E-2</v>
      </c>
      <c r="I20" s="3">
        <f t="shared" si="9"/>
        <v>0.05</v>
      </c>
      <c r="J20" s="19">
        <f t="shared" si="4"/>
        <v>0.6666666666666653</v>
      </c>
      <c r="K20" s="3">
        <f t="shared" si="0"/>
        <v>0.60000000000000053</v>
      </c>
      <c r="L20" s="3">
        <f t="shared" si="1"/>
        <v>0.60000000000000053</v>
      </c>
      <c r="M20" s="3">
        <f t="shared" si="5"/>
        <v>0.39999999999999952</v>
      </c>
    </row>
    <row r="21" spans="1:13" x14ac:dyDescent="0.3">
      <c r="B21" s="4">
        <f t="shared" si="6"/>
        <v>5.0000000000000053</v>
      </c>
      <c r="C21" s="3">
        <f t="shared" si="7"/>
        <v>0.75000000000000078</v>
      </c>
      <c r="D21" s="3">
        <f t="shared" si="10"/>
        <v>0.25000000000000028</v>
      </c>
      <c r="E21" s="31">
        <f t="shared" si="8"/>
        <v>0.18750000000000039</v>
      </c>
      <c r="F21" s="4">
        <f t="shared" si="11"/>
        <v>0.19999999999999979</v>
      </c>
      <c r="G21" s="4">
        <f t="shared" si="2"/>
        <v>0.15</v>
      </c>
      <c r="H21" s="18">
        <f t="shared" si="3"/>
        <v>4.9999999999999795E-2</v>
      </c>
      <c r="I21" s="3">
        <f t="shared" si="9"/>
        <v>0.05</v>
      </c>
      <c r="J21" s="19">
        <f t="shared" si="4"/>
        <v>0.33333333333333198</v>
      </c>
      <c r="K21" s="3">
        <f t="shared" si="0"/>
        <v>0.75000000000000078</v>
      </c>
      <c r="L21" s="3">
        <f t="shared" si="1"/>
        <v>0.75000000000000078</v>
      </c>
      <c r="M21" s="3">
        <f t="shared" si="5"/>
        <v>0.24999999999999922</v>
      </c>
    </row>
    <row r="22" spans="1:13" x14ac:dyDescent="0.3">
      <c r="B22" s="4">
        <f t="shared" si="6"/>
        <v>6.6666666666666758</v>
      </c>
      <c r="C22" s="3">
        <f t="shared" ref="C22" si="12">G22/F22</f>
        <v>1.0000000000000013</v>
      </c>
      <c r="D22" s="3">
        <f>I22/F22</f>
        <v>0.33333333333333381</v>
      </c>
      <c r="E22" s="31">
        <f>C22*D22</f>
        <v>0.33333333333333426</v>
      </c>
      <c r="F22" s="4">
        <f t="shared" ref="F22" si="13">G22+H22</f>
        <v>0.1499999999999998</v>
      </c>
      <c r="G22" s="4">
        <f t="shared" si="2"/>
        <v>0.15</v>
      </c>
      <c r="H22" s="18">
        <f t="shared" si="3"/>
        <v>-2.0816681711721685E-16</v>
      </c>
      <c r="I22" s="3">
        <f t="shared" ref="I22" si="14">I21</f>
        <v>0.05</v>
      </c>
      <c r="J22" s="19">
        <f t="shared" si="4"/>
        <v>-1.3877787807814457E-15</v>
      </c>
      <c r="K22" s="3">
        <f t="shared" si="0"/>
        <v>1.0000000000000013</v>
      </c>
      <c r="L22" s="3">
        <f t="shared" si="1"/>
        <v>1.0000000000000013</v>
      </c>
      <c r="M22" s="3">
        <f t="shared" si="5"/>
        <v>-1.3877787807814475E-15</v>
      </c>
    </row>
    <row r="23" spans="1:13" x14ac:dyDescent="0.3">
      <c r="C23" s="3"/>
      <c r="D23" s="2"/>
      <c r="E23" s="21"/>
      <c r="F23" s="4"/>
      <c r="G23" s="4"/>
      <c r="H23" s="18"/>
      <c r="I23" s="3"/>
      <c r="J23" s="19"/>
    </row>
    <row r="24" spans="1:13" x14ac:dyDescent="0.3">
      <c r="A24" s="12" t="s">
        <v>19</v>
      </c>
      <c r="B24" s="13"/>
      <c r="C24" s="12">
        <v>1</v>
      </c>
      <c r="D24" s="16">
        <f>I4/(F4-H4)</f>
        <v>0.33333333333333331</v>
      </c>
      <c r="E24" s="16">
        <f>C24*D24</f>
        <v>0.33333333333333331</v>
      </c>
      <c r="F24" s="13">
        <f>F4-H4</f>
        <v>0.15000000000000002</v>
      </c>
      <c r="G24" s="13">
        <f>F24*C24</f>
        <v>0.15000000000000002</v>
      </c>
      <c r="H24" s="13">
        <v>0</v>
      </c>
      <c r="I24" s="14">
        <f>D24*F24</f>
        <v>0.05</v>
      </c>
      <c r="J24" s="12"/>
    </row>
    <row r="26" spans="1:13" x14ac:dyDescent="0.3">
      <c r="E26" s="1">
        <f>C5*D5</f>
        <v>7.4999999999999997E-3</v>
      </c>
    </row>
    <row r="27" spans="1:13" x14ac:dyDescent="0.3">
      <c r="D27">
        <f>D5/C5</f>
        <v>0.33333333333333337</v>
      </c>
      <c r="E27" s="1">
        <f>D5/C5</f>
        <v>0.33333333333333337</v>
      </c>
      <c r="F27" s="4"/>
      <c r="G27" s="4"/>
      <c r="H27" s="4"/>
      <c r="I27" s="4"/>
    </row>
    <row r="28" spans="1:13" x14ac:dyDescent="0.3">
      <c r="C28" s="3"/>
      <c r="D28" s="1"/>
      <c r="E28" s="1">
        <f>E27/E26</f>
        <v>44.44444444444445</v>
      </c>
      <c r="F28" s="4"/>
      <c r="G28" s="4"/>
      <c r="H28" s="4"/>
      <c r="I28" s="4"/>
    </row>
    <row r="29" spans="1:13" x14ac:dyDescent="0.3">
      <c r="C29" s="3"/>
      <c r="D29" s="1"/>
      <c r="F29" s="4"/>
      <c r="G29" s="4"/>
      <c r="H29" s="4"/>
      <c r="I29" s="4"/>
    </row>
    <row r="30" spans="1:13" x14ac:dyDescent="0.3">
      <c r="C30" s="3"/>
      <c r="D30" s="1"/>
      <c r="F30" s="4"/>
      <c r="G30" s="4"/>
      <c r="H30" s="4"/>
      <c r="I30" s="4"/>
    </row>
    <row r="31" spans="1:13" x14ac:dyDescent="0.3">
      <c r="C31" s="3"/>
      <c r="D31" s="1"/>
      <c r="E31" s="1"/>
      <c r="F31" s="4"/>
      <c r="G31" s="4"/>
      <c r="H31" s="4"/>
      <c r="I31" s="4"/>
    </row>
    <row r="32" spans="1:13" x14ac:dyDescent="0.3">
      <c r="C32" s="3"/>
      <c r="D32" s="1"/>
      <c r="E32" s="1"/>
      <c r="F32" s="4"/>
      <c r="G32" s="4"/>
      <c r="H32" s="4"/>
      <c r="I32" s="4"/>
    </row>
    <row r="33" spans="3:9" x14ac:dyDescent="0.3">
      <c r="C33" s="3"/>
      <c r="D33" s="1"/>
      <c r="E33" s="1"/>
      <c r="F33" s="4"/>
      <c r="G33" s="4"/>
      <c r="H33" s="4"/>
      <c r="I33" s="4"/>
    </row>
    <row r="34" spans="3:9" x14ac:dyDescent="0.3">
      <c r="C34" s="3"/>
      <c r="D34" s="1"/>
      <c r="E34" s="1"/>
      <c r="F34" s="4"/>
      <c r="G34" s="4"/>
      <c r="H34" s="4"/>
      <c r="I34" s="4"/>
    </row>
    <row r="35" spans="3:9" x14ac:dyDescent="0.3">
      <c r="C35" s="3"/>
      <c r="D35" s="1"/>
      <c r="E35" s="1"/>
      <c r="F35" s="4"/>
      <c r="G35" s="4"/>
      <c r="H35" s="4"/>
      <c r="I35" s="4"/>
    </row>
    <row r="36" spans="3:9" x14ac:dyDescent="0.3">
      <c r="C36" s="3"/>
      <c r="D36" s="1"/>
      <c r="E36" s="1"/>
      <c r="F36" s="4"/>
      <c r="G36" s="4"/>
      <c r="H36" s="4"/>
      <c r="I36" s="4"/>
    </row>
    <row r="37" spans="3:9" x14ac:dyDescent="0.3">
      <c r="C37" s="3"/>
      <c r="D37" s="1"/>
      <c r="E37" s="1"/>
      <c r="F37" s="4"/>
      <c r="G37" s="4"/>
      <c r="H37" s="4"/>
      <c r="I37" s="4"/>
    </row>
    <row r="38" spans="3:9" x14ac:dyDescent="0.3">
      <c r="C38" s="3"/>
      <c r="D38" s="1"/>
      <c r="E38" s="1"/>
      <c r="F38" s="4"/>
      <c r="G38" s="4"/>
      <c r="H38" s="4"/>
      <c r="I38" s="4"/>
    </row>
    <row r="39" spans="3:9" x14ac:dyDescent="0.3">
      <c r="C39" s="3"/>
      <c r="D39" s="1"/>
      <c r="E39" s="1"/>
      <c r="F39" s="4"/>
      <c r="G39" s="4"/>
      <c r="H39" s="4"/>
      <c r="I39" s="4"/>
    </row>
    <row r="40" spans="3:9" x14ac:dyDescent="0.3">
      <c r="C40" s="3"/>
      <c r="D40" s="1"/>
      <c r="E40" s="1"/>
      <c r="F40" s="4"/>
      <c r="G40" s="4"/>
      <c r="H40" s="4"/>
      <c r="I40" s="4"/>
    </row>
    <row r="41" spans="3:9" x14ac:dyDescent="0.3">
      <c r="C41" s="3"/>
      <c r="D41" s="1"/>
      <c r="E41" s="1"/>
      <c r="F41" s="4"/>
      <c r="G41" s="4"/>
      <c r="H41" s="4"/>
      <c r="I41" s="4"/>
    </row>
    <row r="42" spans="3:9" x14ac:dyDescent="0.3">
      <c r="C42" s="3"/>
      <c r="D42" s="1"/>
      <c r="E42" s="1"/>
      <c r="F42" s="4"/>
      <c r="G42" s="4"/>
      <c r="H42" s="4"/>
      <c r="I42" s="4"/>
    </row>
    <row r="43" spans="3:9" x14ac:dyDescent="0.3">
      <c r="C43" s="3"/>
      <c r="D43" s="1"/>
      <c r="E43" s="1"/>
      <c r="F43" s="4"/>
      <c r="G43" s="4"/>
      <c r="H43" s="4"/>
      <c r="I43" s="4"/>
    </row>
    <row r="44" spans="3:9" x14ac:dyDescent="0.3">
      <c r="C44" s="3"/>
      <c r="D44" s="1"/>
      <c r="E44" s="1"/>
      <c r="F44" s="4"/>
      <c r="G44" s="4"/>
      <c r="H44" s="4"/>
      <c r="I44" s="4"/>
    </row>
    <row r="45" spans="3:9" x14ac:dyDescent="0.3">
      <c r="D45" s="1"/>
      <c r="E45" s="1"/>
      <c r="F45" s="4"/>
      <c r="G45" s="4"/>
      <c r="H45" s="4"/>
      <c r="I45" s="4"/>
    </row>
  </sheetData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8DFF7-E660-4C62-B636-A9F9165BEA16}">
  <dimension ref="A1:O90"/>
  <sheetViews>
    <sheetView topLeftCell="E1" zoomScaleNormal="100" workbookViewId="0">
      <pane ySplit="4" topLeftCell="A5" activePane="bottomLeft" state="frozen"/>
      <selection pane="bottomLeft" activeCell="N1" sqref="N1"/>
    </sheetView>
  </sheetViews>
  <sheetFormatPr baseColWidth="10" defaultRowHeight="14.4" x14ac:dyDescent="0.3"/>
  <cols>
    <col min="2" max="2" width="11.5546875" style="4"/>
    <col min="7" max="7" width="14.33203125" customWidth="1"/>
    <col min="9" max="9" width="14.6640625" customWidth="1"/>
  </cols>
  <sheetData>
    <row r="1" spans="1:13" x14ac:dyDescent="0.3">
      <c r="G1" s="15">
        <v>0.5</v>
      </c>
      <c r="H1" s="18">
        <v>0.01</v>
      </c>
      <c r="I1" s="15">
        <v>0.5</v>
      </c>
    </row>
    <row r="2" spans="1:13" x14ac:dyDescent="0.3">
      <c r="A2" t="s">
        <v>27</v>
      </c>
      <c r="B2" s="4" t="s">
        <v>28</v>
      </c>
      <c r="C2" s="24" t="s">
        <v>29</v>
      </c>
      <c r="D2" s="23" t="s">
        <v>29</v>
      </c>
      <c r="E2" s="22" t="s">
        <v>29</v>
      </c>
      <c r="F2" s="26" t="s">
        <v>28</v>
      </c>
      <c r="G2" t="s">
        <v>28</v>
      </c>
      <c r="H2" t="s">
        <v>28</v>
      </c>
      <c r="I2" t="s">
        <v>28</v>
      </c>
      <c r="M2" s="25" t="s">
        <v>29</v>
      </c>
    </row>
    <row r="3" spans="1:13" x14ac:dyDescent="0.3">
      <c r="A3" s="6"/>
      <c r="B3" s="7" t="s">
        <v>26</v>
      </c>
      <c r="C3" s="6" t="s">
        <v>21</v>
      </c>
      <c r="D3" s="6" t="s">
        <v>22</v>
      </c>
      <c r="E3" s="6" t="s">
        <v>35</v>
      </c>
      <c r="F3" s="6" t="s">
        <v>23</v>
      </c>
      <c r="G3" s="6" t="s">
        <v>37</v>
      </c>
      <c r="H3" s="6" t="s">
        <v>20</v>
      </c>
      <c r="I3" s="6" t="s">
        <v>36</v>
      </c>
      <c r="J3" s="6" t="s">
        <v>31</v>
      </c>
      <c r="K3" s="6" t="s">
        <v>21</v>
      </c>
      <c r="L3" s="6" t="s">
        <v>21</v>
      </c>
      <c r="M3" s="6" t="s">
        <v>34</v>
      </c>
    </row>
    <row r="4" spans="1:13" x14ac:dyDescent="0.3">
      <c r="A4" s="6" t="s">
        <v>18</v>
      </c>
      <c r="B4" s="7"/>
      <c r="C4" s="15">
        <v>0.15</v>
      </c>
      <c r="D4" s="17">
        <v>0.05</v>
      </c>
      <c r="E4" s="11">
        <f>C4*D4</f>
        <v>7.4999999999999997E-3</v>
      </c>
      <c r="F4" s="20">
        <v>1</v>
      </c>
      <c r="G4" s="7">
        <f>C4</f>
        <v>0.15</v>
      </c>
      <c r="H4" s="7">
        <f>F4-G4</f>
        <v>0.85</v>
      </c>
      <c r="I4" s="10">
        <f>D4</f>
        <v>0.05</v>
      </c>
      <c r="J4" s="10"/>
      <c r="K4" s="6" t="s">
        <v>32</v>
      </c>
      <c r="L4" s="6"/>
      <c r="M4" s="6" t="s">
        <v>33</v>
      </c>
    </row>
    <row r="5" spans="1:13" x14ac:dyDescent="0.3">
      <c r="B5" s="29">
        <f>C5/$C$4</f>
        <v>6.666666666666667</v>
      </c>
      <c r="C5" s="27">
        <v>1</v>
      </c>
      <c r="D5" s="28">
        <f>I5/F5</f>
        <v>0.82608695652173914</v>
      </c>
      <c r="E5" s="28">
        <f>C5*D5</f>
        <v>0.82608695652173914</v>
      </c>
      <c r="F5" s="3">
        <f>G5+H5</f>
        <v>0.57499999999999996</v>
      </c>
      <c r="G5" s="3">
        <f>$C$4+($H$4-H5)*$G$1</f>
        <v>0.57499999999999996</v>
      </c>
      <c r="H5" s="29">
        <v>0</v>
      </c>
      <c r="I5" s="30">
        <f>$I$4+($H$4-H5)*$I$1</f>
        <v>0.47499999999999998</v>
      </c>
      <c r="J5" s="27">
        <f>H5/G5</f>
        <v>0</v>
      </c>
      <c r="K5" s="27">
        <f>G5/F5</f>
        <v>1</v>
      </c>
      <c r="L5" s="27">
        <f>G5/(G5+H5)</f>
        <v>1</v>
      </c>
      <c r="M5" s="27">
        <f>H5/F5</f>
        <v>0</v>
      </c>
    </row>
    <row r="6" spans="1:13" x14ac:dyDescent="0.3">
      <c r="B6" s="4">
        <f t="shared" ref="B6:B69" si="0">C6/$C$4</f>
        <v>6.5517241379310347</v>
      </c>
      <c r="C6" s="3">
        <f>G6/F6</f>
        <v>0.98275862068965514</v>
      </c>
      <c r="D6" s="2">
        <f>I6/F6</f>
        <v>0.81034482758620696</v>
      </c>
      <c r="E6" s="17">
        <f t="shared" ref="E6:E69" si="1">C6*D6</f>
        <v>0.79637336504161715</v>
      </c>
      <c r="F6" s="3">
        <f>G6+H6</f>
        <v>0.57999999999999996</v>
      </c>
      <c r="G6" s="3">
        <f>$C$4+($H$4-H6)*$G$1</f>
        <v>0.56999999999999995</v>
      </c>
      <c r="H6" s="18">
        <f>H5+$H$1</f>
        <v>0.01</v>
      </c>
      <c r="I6" s="30">
        <f>$I$4+($H$4-H6)*$I$1</f>
        <v>0.47</v>
      </c>
      <c r="J6" s="19">
        <f>H6/G6</f>
        <v>1.754385964912281E-2</v>
      </c>
      <c r="K6" s="3">
        <f>G6/F6</f>
        <v>0.98275862068965514</v>
      </c>
      <c r="L6" s="3">
        <f>G6/(G6+H6)</f>
        <v>0.98275862068965514</v>
      </c>
      <c r="M6" s="3">
        <f>H6/F6</f>
        <v>1.7241379310344831E-2</v>
      </c>
    </row>
    <row r="7" spans="1:13" x14ac:dyDescent="0.3">
      <c r="B7" s="4">
        <f t="shared" si="0"/>
        <v>6.4387464387464393</v>
      </c>
      <c r="C7" s="3">
        <f t="shared" ref="C7:C70" si="2">G7/F7</f>
        <v>0.96581196581196582</v>
      </c>
      <c r="D7" s="2">
        <f>I7/F7</f>
        <v>0.79487179487179482</v>
      </c>
      <c r="E7" s="17">
        <f t="shared" si="1"/>
        <v>0.7676966907736138</v>
      </c>
      <c r="F7" s="3">
        <f>G7+H7</f>
        <v>0.58499999999999996</v>
      </c>
      <c r="G7" s="3">
        <f t="shared" ref="G7:G70" si="3">$C$4+($H$4-H7)*$G$1</f>
        <v>0.56499999999999995</v>
      </c>
      <c r="H7" s="18">
        <f>H6+$H$1</f>
        <v>0.02</v>
      </c>
      <c r="I7" s="30">
        <f>$I$4+($H$4-H7)*$I$1</f>
        <v>0.46499999999999997</v>
      </c>
      <c r="J7" s="19">
        <f>H7/G7</f>
        <v>3.5398230088495582E-2</v>
      </c>
      <c r="K7" s="3">
        <f>G7/F7</f>
        <v>0.96581196581196582</v>
      </c>
      <c r="L7" s="3">
        <f>G7/(G7+H7)</f>
        <v>0.96581196581196582</v>
      </c>
      <c r="M7" s="3">
        <f>H7/F7</f>
        <v>3.4188034188034191E-2</v>
      </c>
    </row>
    <row r="8" spans="1:13" x14ac:dyDescent="0.3">
      <c r="B8" s="4">
        <f t="shared" si="0"/>
        <v>6.3276836158192085</v>
      </c>
      <c r="C8" s="3">
        <f t="shared" si="2"/>
        <v>0.94915254237288127</v>
      </c>
      <c r="D8" s="2">
        <f>I8/F8</f>
        <v>0.77966101694915257</v>
      </c>
      <c r="E8" s="17">
        <f t="shared" si="1"/>
        <v>0.74001723642631423</v>
      </c>
      <c r="F8" s="3">
        <f>G8+H8</f>
        <v>0.59</v>
      </c>
      <c r="G8" s="3">
        <f t="shared" si="3"/>
        <v>0.55999999999999994</v>
      </c>
      <c r="H8" s="18">
        <f>H7+$H$1</f>
        <v>0.03</v>
      </c>
      <c r="I8" s="30">
        <f t="shared" ref="I8:I71" si="4">$I$4+($H$4-H8)*$I$1</f>
        <v>0.45999999999999996</v>
      </c>
      <c r="J8" s="19">
        <f>H8/G8</f>
        <v>5.3571428571428575E-2</v>
      </c>
      <c r="K8" s="3">
        <f>G8/F8</f>
        <v>0.94915254237288127</v>
      </c>
      <c r="L8" s="3">
        <f>G8/(G8+H8)</f>
        <v>0.94915254237288127</v>
      </c>
      <c r="M8" s="3">
        <f>H8/F8</f>
        <v>5.0847457627118647E-2</v>
      </c>
    </row>
    <row r="9" spans="1:13" x14ac:dyDescent="0.3">
      <c r="B9" s="4">
        <f t="shared" si="0"/>
        <v>6.2184873949579824</v>
      </c>
      <c r="C9" s="3">
        <f t="shared" si="2"/>
        <v>0.93277310924369738</v>
      </c>
      <c r="D9" s="2">
        <f>I9/F9</f>
        <v>0.76470588235294112</v>
      </c>
      <c r="E9" s="17">
        <f t="shared" si="1"/>
        <v>0.71329708353929799</v>
      </c>
      <c r="F9" s="3">
        <f>G9+H9</f>
        <v>0.59499999999999997</v>
      </c>
      <c r="G9" s="3">
        <f t="shared" si="3"/>
        <v>0.55499999999999994</v>
      </c>
      <c r="H9" s="18">
        <f>H8+$H$1</f>
        <v>0.04</v>
      </c>
      <c r="I9" s="30">
        <f t="shared" si="4"/>
        <v>0.45499999999999996</v>
      </c>
      <c r="J9" s="19">
        <f>H9/G9</f>
        <v>7.2072072072072085E-2</v>
      </c>
      <c r="K9" s="3">
        <f>G9/F9</f>
        <v>0.93277310924369738</v>
      </c>
      <c r="L9" s="3">
        <f>G9/(G9+H9)</f>
        <v>0.93277310924369738</v>
      </c>
      <c r="M9" s="3">
        <f>H9/F9</f>
        <v>6.7226890756302532E-2</v>
      </c>
    </row>
    <row r="10" spans="1:13" x14ac:dyDescent="0.3">
      <c r="B10" s="4">
        <f t="shared" si="0"/>
        <v>6.1111111111111107</v>
      </c>
      <c r="C10" s="3">
        <f t="shared" si="2"/>
        <v>0.91666666666666663</v>
      </c>
      <c r="D10" s="2">
        <f>I10/F10</f>
        <v>0.75</v>
      </c>
      <c r="E10" s="17">
        <f t="shared" si="1"/>
        <v>0.6875</v>
      </c>
      <c r="F10" s="3">
        <f>G10+H10</f>
        <v>0.6</v>
      </c>
      <c r="G10" s="3">
        <f t="shared" si="3"/>
        <v>0.54999999999999993</v>
      </c>
      <c r="H10" s="18">
        <f>H9+$H$1</f>
        <v>0.05</v>
      </c>
      <c r="I10" s="30">
        <f t="shared" si="4"/>
        <v>0.44999999999999996</v>
      </c>
      <c r="J10" s="19">
        <f>H10/G10</f>
        <v>9.0909090909090925E-2</v>
      </c>
      <c r="K10" s="3">
        <f>G10/F10</f>
        <v>0.91666666666666663</v>
      </c>
      <c r="L10" s="3">
        <f>G10/(G10+H10)</f>
        <v>0.91666666666666663</v>
      </c>
      <c r="M10" s="3">
        <f>H10/F10</f>
        <v>8.3333333333333343E-2</v>
      </c>
    </row>
    <row r="11" spans="1:13" x14ac:dyDescent="0.3">
      <c r="B11" s="4">
        <f t="shared" si="0"/>
        <v>6.0055096418732781</v>
      </c>
      <c r="C11" s="3">
        <f t="shared" si="2"/>
        <v>0.90082644628099162</v>
      </c>
      <c r="D11" s="2">
        <f>I11/F11</f>
        <v>0.73553719008264462</v>
      </c>
      <c r="E11" s="17">
        <f t="shared" si="1"/>
        <v>0.662591353049655</v>
      </c>
      <c r="F11" s="3">
        <f>G11+H11</f>
        <v>0.60499999999999998</v>
      </c>
      <c r="G11" s="3">
        <f t="shared" si="3"/>
        <v>0.54499999999999993</v>
      </c>
      <c r="H11" s="18">
        <f>H10+$H$1</f>
        <v>6.0000000000000005E-2</v>
      </c>
      <c r="I11" s="30">
        <f t="shared" si="4"/>
        <v>0.44499999999999995</v>
      </c>
      <c r="J11" s="19">
        <f>H11/G11</f>
        <v>0.11009174311926608</v>
      </c>
      <c r="K11" s="3">
        <f>G11/F11</f>
        <v>0.90082644628099162</v>
      </c>
      <c r="L11" s="3">
        <f>G11/(G11+H11)</f>
        <v>0.90082644628099162</v>
      </c>
      <c r="M11" s="3">
        <f>H11/F11</f>
        <v>9.9173553719008281E-2</v>
      </c>
    </row>
    <row r="12" spans="1:13" x14ac:dyDescent="0.3">
      <c r="B12" s="4">
        <f t="shared" si="0"/>
        <v>5.9016393442622945</v>
      </c>
      <c r="C12" s="3">
        <f t="shared" si="2"/>
        <v>0.88524590163934413</v>
      </c>
      <c r="D12" s="2">
        <f>I12/F12</f>
        <v>0.72131147540983598</v>
      </c>
      <c r="E12" s="17">
        <f t="shared" si="1"/>
        <v>0.63853802741198584</v>
      </c>
      <c r="F12" s="3">
        <f>G12+H12</f>
        <v>0.6100000000000001</v>
      </c>
      <c r="G12" s="3">
        <f t="shared" si="3"/>
        <v>0.54</v>
      </c>
      <c r="H12" s="18">
        <f>H11+$H$1</f>
        <v>7.0000000000000007E-2</v>
      </c>
      <c r="I12" s="30">
        <f t="shared" si="4"/>
        <v>0.44</v>
      </c>
      <c r="J12" s="19">
        <f>H12/G12</f>
        <v>0.12962962962962962</v>
      </c>
      <c r="K12" s="3">
        <f>G12/F12</f>
        <v>0.88524590163934413</v>
      </c>
      <c r="L12" s="3">
        <f>G12/(G12+H12)</f>
        <v>0.88524590163934413</v>
      </c>
      <c r="M12" s="3">
        <f>H12/F12</f>
        <v>0.11475409836065573</v>
      </c>
    </row>
    <row r="13" spans="1:13" x14ac:dyDescent="0.3">
      <c r="B13" s="4">
        <f t="shared" si="0"/>
        <v>5.7994579945799467</v>
      </c>
      <c r="C13" s="3">
        <f t="shared" si="2"/>
        <v>0.86991869918699194</v>
      </c>
      <c r="D13" s="2">
        <f>I13/F13</f>
        <v>0.70731707317073167</v>
      </c>
      <c r="E13" s="17">
        <f t="shared" si="1"/>
        <v>0.61530834820543334</v>
      </c>
      <c r="F13" s="3">
        <f>G13+H13</f>
        <v>0.61499999999999999</v>
      </c>
      <c r="G13" s="3">
        <f t="shared" si="3"/>
        <v>0.53500000000000003</v>
      </c>
      <c r="H13" s="18">
        <f>H12+$H$1</f>
        <v>0.08</v>
      </c>
      <c r="I13" s="30">
        <f t="shared" si="4"/>
        <v>0.435</v>
      </c>
      <c r="J13" s="19">
        <f>H13/G13</f>
        <v>0.14953271028037382</v>
      </c>
      <c r="K13" s="3">
        <f>G13/F13</f>
        <v>0.86991869918699194</v>
      </c>
      <c r="L13" s="3">
        <f>G13/(G13+H13)</f>
        <v>0.86991869918699194</v>
      </c>
      <c r="M13" s="3">
        <f>H13/F13</f>
        <v>0.13008130081300814</v>
      </c>
    </row>
    <row r="14" spans="1:13" x14ac:dyDescent="0.3">
      <c r="B14" s="4">
        <f t="shared" si="0"/>
        <v>5.698924731182796</v>
      </c>
      <c r="C14" s="3">
        <f t="shared" si="2"/>
        <v>0.85483870967741937</v>
      </c>
      <c r="D14" s="2">
        <f>I14/F14</f>
        <v>0.69354838709677413</v>
      </c>
      <c r="E14" s="17">
        <f t="shared" si="1"/>
        <v>0.5928720083246618</v>
      </c>
      <c r="F14" s="3">
        <f>G14+H14</f>
        <v>0.62</v>
      </c>
      <c r="G14" s="3">
        <f t="shared" si="3"/>
        <v>0.53</v>
      </c>
      <c r="H14" s="18">
        <f>H13+$H$1</f>
        <v>0.09</v>
      </c>
      <c r="I14" s="30">
        <f t="shared" si="4"/>
        <v>0.43</v>
      </c>
      <c r="J14" s="19">
        <f>H14/G14</f>
        <v>0.16981132075471697</v>
      </c>
      <c r="K14" s="3">
        <f>G14/F14</f>
        <v>0.85483870967741937</v>
      </c>
      <c r="L14" s="3">
        <f>G14/(G14+H14)</f>
        <v>0.85483870967741937</v>
      </c>
      <c r="M14" s="3">
        <f>H14/F14</f>
        <v>0.14516129032258063</v>
      </c>
    </row>
    <row r="15" spans="1:13" x14ac:dyDescent="0.3">
      <c r="B15" s="4">
        <f t="shared" si="0"/>
        <v>5.6000000000000005</v>
      </c>
      <c r="C15" s="3">
        <f t="shared" si="2"/>
        <v>0.84000000000000008</v>
      </c>
      <c r="D15" s="2">
        <f>I15/F15</f>
        <v>0.67999999999999994</v>
      </c>
      <c r="E15" s="17">
        <f t="shared" si="1"/>
        <v>0.57120000000000004</v>
      </c>
      <c r="F15" s="3">
        <f>G15+H15</f>
        <v>0.625</v>
      </c>
      <c r="G15" s="3">
        <f t="shared" si="3"/>
        <v>0.52500000000000002</v>
      </c>
      <c r="H15" s="18">
        <f>H14+$H$1</f>
        <v>9.9999999999999992E-2</v>
      </c>
      <c r="I15" s="30">
        <f t="shared" si="4"/>
        <v>0.42499999999999999</v>
      </c>
      <c r="J15" s="19">
        <f>H15/G15</f>
        <v>0.19047619047619047</v>
      </c>
      <c r="K15" s="3">
        <f>G15/F15</f>
        <v>0.84000000000000008</v>
      </c>
      <c r="L15" s="3">
        <f>G15/(G15+H15)</f>
        <v>0.84000000000000008</v>
      </c>
      <c r="M15" s="3">
        <f>H15/F15</f>
        <v>0.15999999999999998</v>
      </c>
    </row>
    <row r="16" spans="1:13" x14ac:dyDescent="0.3">
      <c r="B16" s="4">
        <f t="shared" si="0"/>
        <v>5.5026455026455032</v>
      </c>
      <c r="C16" s="3">
        <f t="shared" si="2"/>
        <v>0.82539682539682546</v>
      </c>
      <c r="D16" s="2">
        <f>I16/F16</f>
        <v>0.66666666666666663</v>
      </c>
      <c r="E16" s="17">
        <f t="shared" si="1"/>
        <v>0.55026455026455023</v>
      </c>
      <c r="F16" s="3">
        <f>G16+H16</f>
        <v>0.63</v>
      </c>
      <c r="G16" s="3">
        <f t="shared" si="3"/>
        <v>0.52</v>
      </c>
      <c r="H16" s="18">
        <f>H15+$H$1</f>
        <v>0.10999999999999999</v>
      </c>
      <c r="I16" s="30">
        <f t="shared" si="4"/>
        <v>0.42</v>
      </c>
      <c r="J16" s="19">
        <f>H16/G16</f>
        <v>0.21153846153846151</v>
      </c>
      <c r="K16" s="3">
        <f>G16/F16</f>
        <v>0.82539682539682546</v>
      </c>
      <c r="L16" s="3">
        <f>G16/(G16+H16)</f>
        <v>0.82539682539682546</v>
      </c>
      <c r="M16" s="3">
        <f>H16/F16</f>
        <v>0.17460317460317459</v>
      </c>
    </row>
    <row r="17" spans="2:15" x14ac:dyDescent="0.3">
      <c r="B17" s="4">
        <f t="shared" si="0"/>
        <v>5.4068241469816272</v>
      </c>
      <c r="C17" s="3">
        <f t="shared" si="2"/>
        <v>0.8110236220472441</v>
      </c>
      <c r="D17" s="2">
        <f>I17/F17</f>
        <v>0.65354330708661412</v>
      </c>
      <c r="E17" s="17">
        <f t="shared" si="1"/>
        <v>0.53003906007812007</v>
      </c>
      <c r="F17" s="3">
        <f>G17+H17</f>
        <v>0.63500000000000001</v>
      </c>
      <c r="G17" s="3">
        <f t="shared" si="3"/>
        <v>0.51500000000000001</v>
      </c>
      <c r="H17" s="18">
        <f>H16+$H$1</f>
        <v>0.11999999999999998</v>
      </c>
      <c r="I17" s="30">
        <f t="shared" si="4"/>
        <v>0.41499999999999998</v>
      </c>
      <c r="J17" s="19">
        <f>H17/G17</f>
        <v>0.23300970873786403</v>
      </c>
      <c r="K17" s="3">
        <f>G17/F17</f>
        <v>0.8110236220472441</v>
      </c>
      <c r="L17" s="3">
        <f>G17/(G17+H17)</f>
        <v>0.8110236220472441</v>
      </c>
      <c r="M17" s="3">
        <f>H17/F17</f>
        <v>0.18897637795275588</v>
      </c>
    </row>
    <row r="18" spans="2:15" x14ac:dyDescent="0.3">
      <c r="B18" s="4">
        <f t="shared" si="0"/>
        <v>5.3125</v>
      </c>
      <c r="C18" s="3">
        <f t="shared" si="2"/>
        <v>0.796875</v>
      </c>
      <c r="D18" s="2">
        <f>I18/F18</f>
        <v>0.640625</v>
      </c>
      <c r="E18" s="17">
        <f t="shared" si="1"/>
        <v>0.510498046875</v>
      </c>
      <c r="F18" s="3">
        <f>G18+H18</f>
        <v>0.64</v>
      </c>
      <c r="G18" s="3">
        <f t="shared" si="3"/>
        <v>0.51</v>
      </c>
      <c r="H18" s="18">
        <f>H17+$H$1</f>
        <v>0.12999999999999998</v>
      </c>
      <c r="I18" s="30">
        <f t="shared" si="4"/>
        <v>0.41</v>
      </c>
      <c r="J18" s="19">
        <f>H18/G18</f>
        <v>0.25490196078431365</v>
      </c>
      <c r="K18" s="3">
        <f>G18/F18</f>
        <v>0.796875</v>
      </c>
      <c r="L18" s="3">
        <f>G18/(G18+H18)</f>
        <v>0.796875</v>
      </c>
      <c r="M18" s="3">
        <f>H18/F18</f>
        <v>0.20312499999999997</v>
      </c>
    </row>
    <row r="19" spans="2:15" x14ac:dyDescent="0.3">
      <c r="B19" s="4">
        <f t="shared" si="0"/>
        <v>5.2196382428940566</v>
      </c>
      <c r="C19" s="3">
        <f t="shared" si="2"/>
        <v>0.78294573643410847</v>
      </c>
      <c r="D19" s="2">
        <f>I19/F19</f>
        <v>0.62790697674418594</v>
      </c>
      <c r="E19" s="17">
        <f t="shared" si="1"/>
        <v>0.49161709031909129</v>
      </c>
      <c r="F19" s="3">
        <f>G19+H19</f>
        <v>0.64500000000000002</v>
      </c>
      <c r="G19" s="3">
        <f t="shared" si="3"/>
        <v>0.505</v>
      </c>
      <c r="H19" s="18">
        <f>H18+$H$1</f>
        <v>0.13999999999999999</v>
      </c>
      <c r="I19" s="30">
        <f t="shared" si="4"/>
        <v>0.40499999999999997</v>
      </c>
      <c r="J19" s="19">
        <f>H19/G19</f>
        <v>0.2772277227722772</v>
      </c>
      <c r="K19" s="3">
        <f>G19/F19</f>
        <v>0.78294573643410847</v>
      </c>
      <c r="L19" s="3">
        <f>G19/(G19+H19)</f>
        <v>0.78294573643410847</v>
      </c>
      <c r="M19" s="3">
        <f>H19/F19</f>
        <v>0.21705426356589144</v>
      </c>
    </row>
    <row r="20" spans="2:15" x14ac:dyDescent="0.3">
      <c r="B20" s="4">
        <f t="shared" si="0"/>
        <v>5.1282051282051277</v>
      </c>
      <c r="C20" s="3">
        <f t="shared" si="2"/>
        <v>0.76923076923076916</v>
      </c>
      <c r="D20" s="2">
        <f>I20/F20</f>
        <v>0.61538461538461531</v>
      </c>
      <c r="E20" s="17">
        <f t="shared" si="1"/>
        <v>0.47337278106508868</v>
      </c>
      <c r="F20" s="3">
        <f>G20+H20</f>
        <v>0.65</v>
      </c>
      <c r="G20" s="3">
        <f t="shared" si="3"/>
        <v>0.5</v>
      </c>
      <c r="H20" s="18">
        <f>H19+$H$1</f>
        <v>0.15</v>
      </c>
      <c r="I20" s="30">
        <f t="shared" si="4"/>
        <v>0.39999999999999997</v>
      </c>
      <c r="J20" s="19">
        <f>H20/G20</f>
        <v>0.3</v>
      </c>
      <c r="K20" s="3">
        <f>G20/F20</f>
        <v>0.76923076923076916</v>
      </c>
      <c r="L20" s="3">
        <f>G20/(G20+H20)</f>
        <v>0.76923076923076916</v>
      </c>
      <c r="M20" s="3">
        <f>H20/F20</f>
        <v>0.23076923076923075</v>
      </c>
    </row>
    <row r="21" spans="2:15" x14ac:dyDescent="0.3">
      <c r="B21" s="4">
        <f t="shared" si="0"/>
        <v>5.0381679389312977</v>
      </c>
      <c r="C21" s="3">
        <f t="shared" si="2"/>
        <v>0.75572519083969458</v>
      </c>
      <c r="D21" s="2">
        <f>I21/F21</f>
        <v>0.60305343511450371</v>
      </c>
      <c r="E21" s="17">
        <f t="shared" si="1"/>
        <v>0.45574267233844168</v>
      </c>
      <c r="F21" s="3">
        <f>G21+H21</f>
        <v>0.65500000000000003</v>
      </c>
      <c r="G21" s="3">
        <f t="shared" si="3"/>
        <v>0.495</v>
      </c>
      <c r="H21" s="18">
        <f>H20+$H$1</f>
        <v>0.16</v>
      </c>
      <c r="I21" s="30">
        <f t="shared" si="4"/>
        <v>0.39499999999999996</v>
      </c>
      <c r="J21" s="19">
        <f>H21/G21</f>
        <v>0.32323232323232326</v>
      </c>
      <c r="K21" s="3">
        <f>G21/F21</f>
        <v>0.75572519083969458</v>
      </c>
      <c r="L21" s="3">
        <f>G21/(G21+H21)</f>
        <v>0.75572519083969458</v>
      </c>
      <c r="M21" s="3">
        <f>H21/F21</f>
        <v>0.24427480916030533</v>
      </c>
    </row>
    <row r="22" spans="2:15" x14ac:dyDescent="0.3">
      <c r="B22" s="4">
        <f t="shared" si="0"/>
        <v>4.9494949494949498</v>
      </c>
      <c r="C22" s="3">
        <f t="shared" si="2"/>
        <v>0.74242424242424243</v>
      </c>
      <c r="D22" s="2">
        <f>I22/F22</f>
        <v>0.59090909090909083</v>
      </c>
      <c r="E22" s="17">
        <f t="shared" si="1"/>
        <v>0.43870523415977958</v>
      </c>
      <c r="F22" s="3">
        <f>G22+H22</f>
        <v>0.66</v>
      </c>
      <c r="G22" s="3">
        <f t="shared" si="3"/>
        <v>0.49</v>
      </c>
      <c r="H22" s="18">
        <f>H21+$H$1</f>
        <v>0.17</v>
      </c>
      <c r="I22" s="30">
        <f t="shared" si="4"/>
        <v>0.38999999999999996</v>
      </c>
      <c r="J22" s="19">
        <f>H22/G22</f>
        <v>0.34693877551020413</v>
      </c>
      <c r="K22" s="3">
        <f>G22/F22</f>
        <v>0.74242424242424243</v>
      </c>
      <c r="L22" s="3">
        <f>G22/(G22+H22)</f>
        <v>0.74242424242424243</v>
      </c>
      <c r="M22" s="3">
        <f>H22/F22</f>
        <v>0.25757575757575757</v>
      </c>
    </row>
    <row r="23" spans="2:15" x14ac:dyDescent="0.3">
      <c r="B23" s="4">
        <f t="shared" si="0"/>
        <v>4.8621553884711775</v>
      </c>
      <c r="C23" s="3">
        <f t="shared" si="2"/>
        <v>0.7293233082706766</v>
      </c>
      <c r="D23" s="2">
        <f>I23/F23</f>
        <v>0.57894736842105254</v>
      </c>
      <c r="E23" s="17">
        <f t="shared" si="1"/>
        <v>0.42223981005144429</v>
      </c>
      <c r="F23" s="3">
        <f>G23+H23</f>
        <v>0.66500000000000004</v>
      </c>
      <c r="G23" s="3">
        <f t="shared" si="3"/>
        <v>0.48499999999999999</v>
      </c>
      <c r="H23" s="18">
        <f>H22+$H$1</f>
        <v>0.18000000000000002</v>
      </c>
      <c r="I23" s="30">
        <f t="shared" si="4"/>
        <v>0.38499999999999995</v>
      </c>
      <c r="J23" s="19">
        <f>H23/G23</f>
        <v>0.37113402061855677</v>
      </c>
      <c r="K23" s="3">
        <f>G23/F23</f>
        <v>0.7293233082706766</v>
      </c>
      <c r="L23" s="3">
        <f>G23/(G23+H23)</f>
        <v>0.7293233082706766</v>
      </c>
      <c r="M23" s="3">
        <f>H23/F23</f>
        <v>0.27067669172932335</v>
      </c>
    </row>
    <row r="24" spans="2:15" x14ac:dyDescent="0.3">
      <c r="B24" s="4">
        <f t="shared" si="0"/>
        <v>4.7761194029850742</v>
      </c>
      <c r="C24" s="3">
        <f t="shared" si="2"/>
        <v>0.71641791044776115</v>
      </c>
      <c r="D24" s="2">
        <f>I24/F24</f>
        <v>0.56716417910447747</v>
      </c>
      <c r="E24" s="17">
        <f t="shared" si="1"/>
        <v>0.40632657607484951</v>
      </c>
      <c r="F24" s="3">
        <f>G24+H24</f>
        <v>0.67</v>
      </c>
      <c r="G24" s="3">
        <f t="shared" si="3"/>
        <v>0.48</v>
      </c>
      <c r="H24" s="18">
        <f>H23+$H$1</f>
        <v>0.19000000000000003</v>
      </c>
      <c r="I24" s="30">
        <f t="shared" si="4"/>
        <v>0.37999999999999995</v>
      </c>
      <c r="J24" s="19">
        <f>H24/G24</f>
        <v>0.39583333333333343</v>
      </c>
      <c r="K24" s="3">
        <f>G24/F24</f>
        <v>0.71641791044776115</v>
      </c>
      <c r="L24" s="3">
        <f>G24/(G24+H24)</f>
        <v>0.71641791044776115</v>
      </c>
      <c r="M24" s="3">
        <f>H24/F24</f>
        <v>0.28358208955223885</v>
      </c>
    </row>
    <row r="25" spans="2:15" x14ac:dyDescent="0.3">
      <c r="B25" s="4">
        <f t="shared" si="0"/>
        <v>4.6913580246913575</v>
      </c>
      <c r="C25" s="3">
        <f t="shared" si="2"/>
        <v>0.70370370370370361</v>
      </c>
      <c r="D25" s="2">
        <f>I25/F25</f>
        <v>0.55555555555555547</v>
      </c>
      <c r="E25" s="17">
        <f t="shared" si="1"/>
        <v>0.39094650205761305</v>
      </c>
      <c r="F25" s="3">
        <f>G25+H25</f>
        <v>0.67500000000000004</v>
      </c>
      <c r="G25" s="3">
        <f t="shared" si="3"/>
        <v>0.47499999999999998</v>
      </c>
      <c r="H25" s="18">
        <f>H24+$H$1</f>
        <v>0.20000000000000004</v>
      </c>
      <c r="I25" s="30">
        <f t="shared" si="4"/>
        <v>0.37499999999999994</v>
      </c>
      <c r="J25" s="19">
        <f>H25/G25</f>
        <v>0.42105263157894746</v>
      </c>
      <c r="K25" s="3">
        <f>G25/F25</f>
        <v>0.70370370370370361</v>
      </c>
      <c r="L25" s="3">
        <f>G25/(G25+H25)</f>
        <v>0.70370370370370361</v>
      </c>
      <c r="M25" s="3">
        <f>H25/F25</f>
        <v>0.29629629629629634</v>
      </c>
    </row>
    <row r="26" spans="2:15" x14ac:dyDescent="0.3">
      <c r="B26" s="4">
        <f t="shared" si="0"/>
        <v>4.6078431372549016</v>
      </c>
      <c r="C26" s="3">
        <f t="shared" si="2"/>
        <v>0.69117647058823517</v>
      </c>
      <c r="D26" s="2">
        <f>I26/F26</f>
        <v>0.54411764705882337</v>
      </c>
      <c r="E26" s="17">
        <f t="shared" si="1"/>
        <v>0.37608131487889257</v>
      </c>
      <c r="F26" s="3">
        <f>G26+H26</f>
        <v>0.68</v>
      </c>
      <c r="G26" s="3">
        <f t="shared" si="3"/>
        <v>0.47</v>
      </c>
      <c r="H26" s="18">
        <f>H25+$H$1</f>
        <v>0.21000000000000005</v>
      </c>
      <c r="I26" s="30">
        <f t="shared" si="4"/>
        <v>0.36999999999999994</v>
      </c>
      <c r="J26" s="19">
        <f>H26/G26</f>
        <v>0.44680851063829802</v>
      </c>
      <c r="K26" s="3">
        <f>G26/F26</f>
        <v>0.69117647058823517</v>
      </c>
      <c r="L26" s="3">
        <f>G26/(G26+H26)</f>
        <v>0.69117647058823517</v>
      </c>
      <c r="M26" s="3">
        <f>H26/F26</f>
        <v>0.30882352941176477</v>
      </c>
    </row>
    <row r="27" spans="2:15" x14ac:dyDescent="0.3">
      <c r="B27" s="4">
        <f t="shared" si="0"/>
        <v>4.5255474452554747</v>
      </c>
      <c r="C27" s="3">
        <f t="shared" si="2"/>
        <v>0.67883211678832112</v>
      </c>
      <c r="D27" s="2">
        <f>I27/F27</f>
        <v>0.53284671532846706</v>
      </c>
      <c r="E27" s="17">
        <f t="shared" si="1"/>
        <v>0.36171346369012725</v>
      </c>
      <c r="F27" s="3">
        <f>G27+H27</f>
        <v>0.68500000000000005</v>
      </c>
      <c r="G27" s="3">
        <f t="shared" si="3"/>
        <v>0.46499999999999997</v>
      </c>
      <c r="H27" s="18">
        <f>H26+$H$1</f>
        <v>0.22000000000000006</v>
      </c>
      <c r="I27" s="30">
        <f t="shared" si="4"/>
        <v>0.36499999999999994</v>
      </c>
      <c r="J27" s="19">
        <f>H27/G27</f>
        <v>0.47311827956989261</v>
      </c>
      <c r="K27" s="3">
        <f>G27/F27</f>
        <v>0.67883211678832112</v>
      </c>
      <c r="L27" s="3">
        <f>G27/(G27+H27)</f>
        <v>0.67883211678832112</v>
      </c>
      <c r="M27" s="3">
        <f>H27/F27</f>
        <v>0.32116788321167888</v>
      </c>
    </row>
    <row r="28" spans="2:15" x14ac:dyDescent="0.3">
      <c r="B28" s="4">
        <f t="shared" si="0"/>
        <v>4.4444444444444438</v>
      </c>
      <c r="C28" s="3">
        <f t="shared" si="2"/>
        <v>0.66666666666666652</v>
      </c>
      <c r="D28" s="2">
        <f>I28/F28</f>
        <v>0.52173913043478248</v>
      </c>
      <c r="E28" s="17">
        <f t="shared" si="1"/>
        <v>0.34782608695652156</v>
      </c>
      <c r="F28" s="3">
        <f>G28+H28</f>
        <v>0.69000000000000006</v>
      </c>
      <c r="G28" s="3">
        <f t="shared" si="3"/>
        <v>0.45999999999999996</v>
      </c>
      <c r="H28" s="18">
        <f>H27+$H$1</f>
        <v>0.23000000000000007</v>
      </c>
      <c r="I28" s="30">
        <f t="shared" si="4"/>
        <v>0.35999999999999993</v>
      </c>
      <c r="J28" s="19">
        <f>H28/G28</f>
        <v>0.50000000000000022</v>
      </c>
      <c r="K28" s="3">
        <f>G28/F28</f>
        <v>0.66666666666666652</v>
      </c>
      <c r="L28" s="3">
        <f>G28/(G28+H28)</f>
        <v>0.66666666666666652</v>
      </c>
      <c r="M28" s="3">
        <f>H28/F28</f>
        <v>0.33333333333333343</v>
      </c>
    </row>
    <row r="29" spans="2:15" x14ac:dyDescent="0.3">
      <c r="B29" s="4">
        <f t="shared" si="0"/>
        <v>4.3645083932853712</v>
      </c>
      <c r="C29" s="3">
        <f t="shared" si="2"/>
        <v>0.65467625899280568</v>
      </c>
      <c r="D29" s="2">
        <f>I29/F29</f>
        <v>0.51079136690647464</v>
      </c>
      <c r="E29" s="17">
        <f t="shared" si="1"/>
        <v>0.33440298121215245</v>
      </c>
      <c r="F29" s="3">
        <f>G29+H29</f>
        <v>0.69500000000000006</v>
      </c>
      <c r="G29" s="3">
        <f t="shared" si="3"/>
        <v>0.45499999999999996</v>
      </c>
      <c r="H29" s="18">
        <f>H28+$H$1</f>
        <v>0.24000000000000007</v>
      </c>
      <c r="I29" s="30">
        <f t="shared" si="4"/>
        <v>0.35499999999999993</v>
      </c>
      <c r="J29" s="19">
        <f>H29/G29</f>
        <v>0.52747252747252771</v>
      </c>
      <c r="K29" s="3">
        <f>G29/F29</f>
        <v>0.65467625899280568</v>
      </c>
      <c r="L29" s="3">
        <f>G29/(G29+H29)</f>
        <v>0.65467625899280568</v>
      </c>
      <c r="M29" s="3">
        <f>H29/F29</f>
        <v>0.34532374100719432</v>
      </c>
    </row>
    <row r="30" spans="2:15" x14ac:dyDescent="0.3">
      <c r="B30" s="4">
        <f t="shared" si="0"/>
        <v>4.2857142857142856</v>
      </c>
      <c r="C30" s="3">
        <f t="shared" si="2"/>
        <v>0.64285714285714279</v>
      </c>
      <c r="D30" s="2">
        <f>I30/F30</f>
        <v>0.49999999999999994</v>
      </c>
      <c r="E30" s="17">
        <f t="shared" si="1"/>
        <v>0.32142857142857134</v>
      </c>
      <c r="F30" s="3">
        <f>G30+H30</f>
        <v>0.7</v>
      </c>
      <c r="G30" s="3">
        <f t="shared" si="3"/>
        <v>0.44999999999999996</v>
      </c>
      <c r="H30" s="18">
        <f>H29+$H$1</f>
        <v>0.25000000000000006</v>
      </c>
      <c r="I30" s="30">
        <f t="shared" si="4"/>
        <v>0.34999999999999992</v>
      </c>
      <c r="J30" s="19">
        <f>H30/G30</f>
        <v>0.55555555555555569</v>
      </c>
      <c r="K30" s="3">
        <f>G30/F30</f>
        <v>0.64285714285714279</v>
      </c>
      <c r="L30" s="3">
        <f>G30/(G30+H30)</f>
        <v>0.64285714285714279</v>
      </c>
      <c r="M30" s="3">
        <f>H30/F30</f>
        <v>0.35714285714285726</v>
      </c>
    </row>
    <row r="31" spans="2:15" x14ac:dyDescent="0.3">
      <c r="B31" s="4">
        <f t="shared" si="0"/>
        <v>4.2080378250591011</v>
      </c>
      <c r="C31" s="3">
        <f t="shared" si="2"/>
        <v>0.63120567375886516</v>
      </c>
      <c r="D31" s="2">
        <f>I31/F31</f>
        <v>0.48936170212765939</v>
      </c>
      <c r="E31" s="17">
        <f t="shared" si="1"/>
        <v>0.30888788290327435</v>
      </c>
      <c r="F31" s="3">
        <f>G31+H31</f>
        <v>0.70500000000000007</v>
      </c>
      <c r="G31" s="3">
        <f t="shared" si="3"/>
        <v>0.44499999999999995</v>
      </c>
      <c r="H31" s="18">
        <f>H30+$H$1</f>
        <v>0.26000000000000006</v>
      </c>
      <c r="I31" s="30">
        <f t="shared" si="4"/>
        <v>0.34499999999999992</v>
      </c>
      <c r="J31" s="19">
        <f>H31/G31</f>
        <v>0.58426966292134852</v>
      </c>
      <c r="K31" s="3">
        <f>G31/F31</f>
        <v>0.63120567375886516</v>
      </c>
      <c r="L31" s="3">
        <f>G31/(G31+H31)</f>
        <v>0.63120567375886516</v>
      </c>
      <c r="M31" s="3">
        <f>H31/F31</f>
        <v>0.36879432624113478</v>
      </c>
      <c r="O31" s="4">
        <f>E20/'MiP static'!E19</f>
        <v>5.6804733727810577</v>
      </c>
    </row>
    <row r="32" spans="2:15" x14ac:dyDescent="0.3">
      <c r="B32" s="4">
        <f t="shared" si="0"/>
        <v>4.131455399061033</v>
      </c>
      <c r="C32" s="3">
        <f t="shared" si="2"/>
        <v>0.61971830985915488</v>
      </c>
      <c r="D32" s="2">
        <f>I32/F32</f>
        <v>0.47887323943661964</v>
      </c>
      <c r="E32" s="17">
        <f t="shared" si="1"/>
        <v>0.29676651458044029</v>
      </c>
      <c r="F32" s="3">
        <f>G32+H32</f>
        <v>0.71</v>
      </c>
      <c r="G32" s="3">
        <f t="shared" si="3"/>
        <v>0.43999999999999995</v>
      </c>
      <c r="H32" s="18">
        <f>H31+$H$1</f>
        <v>0.27000000000000007</v>
      </c>
      <c r="I32" s="30">
        <f t="shared" si="4"/>
        <v>0.33999999999999991</v>
      </c>
      <c r="J32" s="19">
        <f>H32/G32</f>
        <v>0.61363636363636387</v>
      </c>
      <c r="K32" s="3">
        <f>G32/F32</f>
        <v>0.61971830985915488</v>
      </c>
      <c r="L32" s="3">
        <f>G32/(G32+H32)</f>
        <v>0.61971830985915488</v>
      </c>
      <c r="M32" s="3">
        <f>H32/F32</f>
        <v>0.38028169014084517</v>
      </c>
    </row>
    <row r="33" spans="2:13" x14ac:dyDescent="0.3">
      <c r="B33" s="4">
        <f t="shared" si="0"/>
        <v>4.0559440559440549</v>
      </c>
      <c r="C33" s="3">
        <f t="shared" si="2"/>
        <v>0.60839160839160822</v>
      </c>
      <c r="D33" s="2">
        <f>I33/F33</f>
        <v>0.46853146853146838</v>
      </c>
      <c r="E33" s="17">
        <f t="shared" si="1"/>
        <v>0.28505061372194224</v>
      </c>
      <c r="F33" s="3">
        <f>G33+H33</f>
        <v>0.71500000000000008</v>
      </c>
      <c r="G33" s="3">
        <f t="shared" si="3"/>
        <v>0.43499999999999994</v>
      </c>
      <c r="H33" s="18">
        <f>H32+$H$1</f>
        <v>0.28000000000000008</v>
      </c>
      <c r="I33" s="30">
        <f t="shared" si="4"/>
        <v>0.33499999999999991</v>
      </c>
      <c r="J33" s="19">
        <f>H33/G33</f>
        <v>0.64367816091954055</v>
      </c>
      <c r="K33" s="3">
        <f>G33/F33</f>
        <v>0.60839160839160822</v>
      </c>
      <c r="L33" s="3">
        <f>G33/(G33+H33)</f>
        <v>0.60839160839160822</v>
      </c>
      <c r="M33" s="3">
        <f>H33/F33</f>
        <v>0.39160839160839167</v>
      </c>
    </row>
    <row r="34" spans="2:13" x14ac:dyDescent="0.3">
      <c r="B34" s="4">
        <f t="shared" si="0"/>
        <v>3.9814814814814814</v>
      </c>
      <c r="C34" s="3">
        <f t="shared" si="2"/>
        <v>0.59722222222222221</v>
      </c>
      <c r="D34" s="2">
        <f>I34/F34</f>
        <v>0.4583333333333332</v>
      </c>
      <c r="E34" s="17">
        <f t="shared" si="1"/>
        <v>0.27372685185185175</v>
      </c>
      <c r="F34" s="3">
        <f>G34+H34</f>
        <v>0.72</v>
      </c>
      <c r="G34" s="3">
        <f t="shared" si="3"/>
        <v>0.42999999999999994</v>
      </c>
      <c r="H34" s="18">
        <f>H33+$H$1</f>
        <v>0.29000000000000009</v>
      </c>
      <c r="I34" s="30">
        <f t="shared" si="4"/>
        <v>0.3299999999999999</v>
      </c>
      <c r="J34" s="19">
        <f>H34/G34</f>
        <v>0.6744186046511631</v>
      </c>
      <c r="K34" s="3">
        <f>G34/F34</f>
        <v>0.59722222222222221</v>
      </c>
      <c r="L34" s="3">
        <f>G34/(G34+H34)</f>
        <v>0.59722222222222221</v>
      </c>
      <c r="M34" s="3">
        <f>H34/F34</f>
        <v>0.4027777777777779</v>
      </c>
    </row>
    <row r="35" spans="2:13" x14ac:dyDescent="0.3">
      <c r="B35" s="4">
        <f t="shared" si="0"/>
        <v>3.9080459770114935</v>
      </c>
      <c r="C35" s="3">
        <f t="shared" si="2"/>
        <v>0.58620689655172398</v>
      </c>
      <c r="D35" s="2">
        <f>I35/F35</f>
        <v>0.4482758620689653</v>
      </c>
      <c r="E35" s="17">
        <f t="shared" si="1"/>
        <v>0.26278240190249685</v>
      </c>
      <c r="F35" s="3">
        <f>G35+H35</f>
        <v>0.72500000000000009</v>
      </c>
      <c r="G35" s="3">
        <f t="shared" si="3"/>
        <v>0.42499999999999993</v>
      </c>
      <c r="H35" s="18">
        <f>H34+$H$1</f>
        <v>0.3000000000000001</v>
      </c>
      <c r="I35" s="30">
        <f t="shared" si="4"/>
        <v>0.3249999999999999</v>
      </c>
      <c r="J35" s="19">
        <f>H35/G35</f>
        <v>0.70588235294117685</v>
      </c>
      <c r="K35" s="3">
        <f>G35/F35</f>
        <v>0.58620689655172398</v>
      </c>
      <c r="L35" s="3">
        <f>G35/(G35+H35)</f>
        <v>0.58620689655172398</v>
      </c>
      <c r="M35" s="3">
        <f>H35/F35</f>
        <v>0.41379310344827597</v>
      </c>
    </row>
    <row r="36" spans="2:13" x14ac:dyDescent="0.3">
      <c r="B36" s="4">
        <f t="shared" si="0"/>
        <v>3.8356164383561642</v>
      </c>
      <c r="C36" s="3">
        <f t="shared" si="2"/>
        <v>0.57534246575342463</v>
      </c>
      <c r="D36" s="2">
        <f>I36/F36</f>
        <v>0.43835616438356151</v>
      </c>
      <c r="E36" s="17">
        <f t="shared" si="1"/>
        <v>0.25220491649465182</v>
      </c>
      <c r="F36" s="3">
        <f>G36+H36</f>
        <v>0.73</v>
      </c>
      <c r="G36" s="3">
        <f t="shared" si="3"/>
        <v>0.41999999999999993</v>
      </c>
      <c r="H36" s="18">
        <f>H35+$H$1</f>
        <v>0.31000000000000011</v>
      </c>
      <c r="I36" s="30">
        <f t="shared" si="4"/>
        <v>0.3199999999999999</v>
      </c>
      <c r="J36" s="19">
        <f>H36/G36</f>
        <v>0.73809523809523847</v>
      </c>
      <c r="K36" s="3">
        <f>G36/F36</f>
        <v>0.57534246575342463</v>
      </c>
      <c r="L36" s="3">
        <f>G36/(G36+H36)</f>
        <v>0.57534246575342463</v>
      </c>
      <c r="M36" s="3">
        <f>H36/F36</f>
        <v>0.42465753424657549</v>
      </c>
    </row>
    <row r="37" spans="2:13" x14ac:dyDescent="0.3">
      <c r="B37" s="4">
        <f t="shared" si="0"/>
        <v>3.764172335600906</v>
      </c>
      <c r="C37" s="3">
        <f t="shared" si="2"/>
        <v>0.5646258503401359</v>
      </c>
      <c r="D37" s="2">
        <f>I37/F37</f>
        <v>0.42857142857142838</v>
      </c>
      <c r="E37" s="17">
        <f t="shared" si="1"/>
        <v>0.24198250728862958</v>
      </c>
      <c r="F37" s="3">
        <f>G37+H37</f>
        <v>0.7350000000000001</v>
      </c>
      <c r="G37" s="3">
        <f t="shared" si="3"/>
        <v>0.41499999999999992</v>
      </c>
      <c r="H37" s="18">
        <f>H36+$H$1</f>
        <v>0.32000000000000012</v>
      </c>
      <c r="I37" s="30">
        <f t="shared" si="4"/>
        <v>0.31499999999999989</v>
      </c>
      <c r="J37" s="19">
        <f>H37/G37</f>
        <v>0.77108433734939796</v>
      </c>
      <c r="K37" s="3">
        <f>G37/F37</f>
        <v>0.5646258503401359</v>
      </c>
      <c r="L37" s="3">
        <f>G37/(G37+H37)</f>
        <v>0.5646258503401359</v>
      </c>
      <c r="M37" s="3">
        <f>H37/F37</f>
        <v>0.43537414965986404</v>
      </c>
    </row>
    <row r="38" spans="2:13" x14ac:dyDescent="0.3">
      <c r="B38" s="4">
        <f t="shared" si="0"/>
        <v>3.6936936936936933</v>
      </c>
      <c r="C38" s="3">
        <f t="shared" si="2"/>
        <v>0.55405405405405395</v>
      </c>
      <c r="D38" s="2">
        <f>I38/F38</f>
        <v>0.41891891891891875</v>
      </c>
      <c r="E38" s="17">
        <f t="shared" si="1"/>
        <v>0.23210372534696844</v>
      </c>
      <c r="F38" s="3">
        <f>G38+H38</f>
        <v>0.74</v>
      </c>
      <c r="G38" s="3">
        <f t="shared" si="3"/>
        <v>0.40999999999999992</v>
      </c>
      <c r="H38" s="18">
        <f>H37+$H$1</f>
        <v>0.33000000000000013</v>
      </c>
      <c r="I38" s="30">
        <f t="shared" si="4"/>
        <v>0.30999999999999989</v>
      </c>
      <c r="J38" s="19">
        <f>H38/G38</f>
        <v>0.8048780487804883</v>
      </c>
      <c r="K38" s="3">
        <f>G38/F38</f>
        <v>0.55405405405405395</v>
      </c>
      <c r="L38" s="3">
        <f>G38/(G38+H38)</f>
        <v>0.55405405405405395</v>
      </c>
      <c r="M38" s="3">
        <f>H38/F38</f>
        <v>0.44594594594594611</v>
      </c>
    </row>
    <row r="39" spans="2:13" x14ac:dyDescent="0.3">
      <c r="B39" s="4">
        <f t="shared" si="0"/>
        <v>3.6241610738255021</v>
      </c>
      <c r="C39" s="3">
        <f t="shared" si="2"/>
        <v>0.54362416107382527</v>
      </c>
      <c r="D39" s="2">
        <f>I39/F39</f>
        <v>0.40939597315436221</v>
      </c>
      <c r="E39" s="17">
        <f t="shared" si="1"/>
        <v>0.22255754245304246</v>
      </c>
      <c r="F39" s="3">
        <f>G39+H39</f>
        <v>0.74500000000000011</v>
      </c>
      <c r="G39" s="3">
        <f t="shared" si="3"/>
        <v>0.40499999999999992</v>
      </c>
      <c r="H39" s="18">
        <f>H38+$H$1</f>
        <v>0.34000000000000014</v>
      </c>
      <c r="I39" s="30">
        <f t="shared" si="4"/>
        <v>0.30499999999999988</v>
      </c>
      <c r="J39" s="19">
        <f>H39/G39</f>
        <v>0.83950617283950668</v>
      </c>
      <c r="K39" s="3">
        <f>G39/F39</f>
        <v>0.54362416107382527</v>
      </c>
      <c r="L39" s="3">
        <f>G39/(G39+H39)</f>
        <v>0.54362416107382527</v>
      </c>
      <c r="M39" s="3">
        <f>H39/F39</f>
        <v>0.45637583892617462</v>
      </c>
    </row>
    <row r="40" spans="2:13" x14ac:dyDescent="0.3">
      <c r="B40" s="4">
        <f t="shared" si="0"/>
        <v>3.5555555555555549</v>
      </c>
      <c r="C40" s="3">
        <f t="shared" si="2"/>
        <v>0.53333333333333321</v>
      </c>
      <c r="D40" s="2">
        <f>I40/F40</f>
        <v>0.39999999999999991</v>
      </c>
      <c r="E40" s="17">
        <f t="shared" si="1"/>
        <v>0.21333333333333324</v>
      </c>
      <c r="F40" s="3">
        <f>G40+H40</f>
        <v>0.75</v>
      </c>
      <c r="G40" s="3">
        <f t="shared" si="3"/>
        <v>0.39999999999999991</v>
      </c>
      <c r="H40" s="18">
        <f>H39+$H$1</f>
        <v>0.35000000000000014</v>
      </c>
      <c r="I40" s="30">
        <f t="shared" si="4"/>
        <v>0.29999999999999993</v>
      </c>
      <c r="J40" s="19">
        <f>H40/G40</f>
        <v>0.87500000000000056</v>
      </c>
      <c r="K40" s="3">
        <f>G40/F40</f>
        <v>0.53333333333333321</v>
      </c>
      <c r="L40" s="3">
        <f>G40/(G40+H40)</f>
        <v>0.53333333333333321</v>
      </c>
      <c r="M40" s="3">
        <f>H40/F40</f>
        <v>0.46666666666666684</v>
      </c>
    </row>
    <row r="41" spans="2:13" x14ac:dyDescent="0.3">
      <c r="B41" s="4">
        <f t="shared" si="0"/>
        <v>3.4878587196467978</v>
      </c>
      <c r="C41" s="3">
        <f t="shared" si="2"/>
        <v>0.52317880794701965</v>
      </c>
      <c r="D41" s="2">
        <f>I41/F41</f>
        <v>0.39072847682119188</v>
      </c>
      <c r="E41" s="17">
        <f t="shared" si="1"/>
        <v>0.20442085873426588</v>
      </c>
      <c r="F41" s="3">
        <f>G41+H41</f>
        <v>0.75500000000000012</v>
      </c>
      <c r="G41" s="3">
        <f t="shared" si="3"/>
        <v>0.39499999999999991</v>
      </c>
      <c r="H41" s="18">
        <f>H40+$H$1</f>
        <v>0.36000000000000015</v>
      </c>
      <c r="I41" s="30">
        <f t="shared" si="4"/>
        <v>0.29499999999999993</v>
      </c>
      <c r="J41" s="19">
        <f>H41/G41</f>
        <v>0.91139240506329178</v>
      </c>
      <c r="K41" s="3">
        <f>G41/F41</f>
        <v>0.52317880794701965</v>
      </c>
      <c r="L41" s="3">
        <f>G41/(G41+H41)</f>
        <v>0.52317880794701965</v>
      </c>
      <c r="M41" s="3">
        <f>H41/F41</f>
        <v>0.47682119205298024</v>
      </c>
    </row>
    <row r="42" spans="2:13" x14ac:dyDescent="0.3">
      <c r="B42" s="4">
        <f t="shared" si="0"/>
        <v>3.4210526315789465</v>
      </c>
      <c r="C42" s="3">
        <f t="shared" si="2"/>
        <v>0.51315789473684192</v>
      </c>
      <c r="D42" s="2">
        <f>I42/F42</f>
        <v>0.38157894736842096</v>
      </c>
      <c r="E42" s="17">
        <f t="shared" si="1"/>
        <v>0.19581024930747912</v>
      </c>
      <c r="F42" s="3">
        <f>G42+H42</f>
        <v>0.76</v>
      </c>
      <c r="G42" s="3">
        <f t="shared" si="3"/>
        <v>0.3899999999999999</v>
      </c>
      <c r="H42" s="18">
        <f>H41+$H$1</f>
        <v>0.37000000000000016</v>
      </c>
      <c r="I42" s="30">
        <f t="shared" si="4"/>
        <v>0.28999999999999992</v>
      </c>
      <c r="J42" s="19">
        <f>H42/G42</f>
        <v>0.94871794871794934</v>
      </c>
      <c r="K42" s="3">
        <f>G42/F42</f>
        <v>0.51315789473684192</v>
      </c>
      <c r="L42" s="3">
        <f>G42/(G42+H42)</f>
        <v>0.51315789473684192</v>
      </c>
      <c r="M42" s="3">
        <f>H42/F42</f>
        <v>0.48684210526315808</v>
      </c>
    </row>
    <row r="43" spans="2:13" x14ac:dyDescent="0.3">
      <c r="B43" s="4">
        <f t="shared" si="0"/>
        <v>3.3551198257080594</v>
      </c>
      <c r="C43" s="3">
        <f t="shared" si="2"/>
        <v>0.50326797385620892</v>
      </c>
      <c r="D43" s="2">
        <f>I43/F43</f>
        <v>0.37254901960784298</v>
      </c>
      <c r="E43" s="17">
        <f t="shared" si="1"/>
        <v>0.18749199026015617</v>
      </c>
      <c r="F43" s="3">
        <f>G43+H43</f>
        <v>0.76500000000000012</v>
      </c>
      <c r="G43" s="3">
        <f t="shared" si="3"/>
        <v>0.3849999999999999</v>
      </c>
      <c r="H43" s="18">
        <f>H42+$H$1</f>
        <v>0.38000000000000017</v>
      </c>
      <c r="I43" s="30">
        <f t="shared" si="4"/>
        <v>0.28499999999999992</v>
      </c>
      <c r="J43" s="19">
        <f>H43/G43</f>
        <v>0.98701298701298767</v>
      </c>
      <c r="K43" s="3">
        <f>G43/F43</f>
        <v>0.50326797385620892</v>
      </c>
      <c r="L43" s="3">
        <f>G43/(G43+H43)</f>
        <v>0.50326797385620892</v>
      </c>
      <c r="M43" s="3">
        <f>H43/F43</f>
        <v>0.49673202614379097</v>
      </c>
    </row>
    <row r="44" spans="2:13" x14ac:dyDescent="0.3">
      <c r="B44" s="4">
        <f t="shared" si="0"/>
        <v>3.2900432900432892</v>
      </c>
      <c r="C44" s="3">
        <f t="shared" si="2"/>
        <v>0.49350649350649334</v>
      </c>
      <c r="D44" s="2">
        <f>I44/F44</f>
        <v>0.36363636363636354</v>
      </c>
      <c r="E44" s="17">
        <f t="shared" si="1"/>
        <v>0.17945690672963388</v>
      </c>
      <c r="F44" s="3">
        <f>G44+H44</f>
        <v>0.77</v>
      </c>
      <c r="G44" s="3">
        <f t="shared" si="3"/>
        <v>0.37999999999999989</v>
      </c>
      <c r="H44" s="18">
        <f>H43+$H$1</f>
        <v>0.39000000000000018</v>
      </c>
      <c r="I44" s="30">
        <f t="shared" si="4"/>
        <v>0.27999999999999992</v>
      </c>
      <c r="J44" s="19">
        <f>H44/G44</f>
        <v>1.026315789473685</v>
      </c>
      <c r="K44" s="3">
        <f>G44/F44</f>
        <v>0.49350649350649334</v>
      </c>
      <c r="L44" s="3">
        <f>G44/(G44+H44)</f>
        <v>0.49350649350649334</v>
      </c>
      <c r="M44" s="3">
        <f>H44/F44</f>
        <v>0.50649350649350666</v>
      </c>
    </row>
    <row r="45" spans="2:13" x14ac:dyDescent="0.3">
      <c r="B45" s="4">
        <f t="shared" si="0"/>
        <v>3.2258064516129021</v>
      </c>
      <c r="C45" s="3">
        <f t="shared" si="2"/>
        <v>0.48387096774193528</v>
      </c>
      <c r="D45" s="2">
        <f>I45/F45</f>
        <v>0.35483870967741921</v>
      </c>
      <c r="E45" s="17">
        <f t="shared" si="1"/>
        <v>0.17169614984391243</v>
      </c>
      <c r="F45" s="3">
        <f>G45+H45</f>
        <v>0.77500000000000013</v>
      </c>
      <c r="G45" s="3">
        <f t="shared" si="3"/>
        <v>0.37499999999999989</v>
      </c>
      <c r="H45" s="18">
        <f>H44+$H$1</f>
        <v>0.40000000000000019</v>
      </c>
      <c r="I45" s="30">
        <f t="shared" si="4"/>
        <v>0.27499999999999991</v>
      </c>
      <c r="J45" s="19">
        <f>H45/G45</f>
        <v>1.0666666666666675</v>
      </c>
      <c r="K45" s="3">
        <f>G45/F45</f>
        <v>0.48387096774193528</v>
      </c>
      <c r="L45" s="3">
        <f>G45/(G45+H45)</f>
        <v>0.48387096774193528</v>
      </c>
      <c r="M45" s="3">
        <f>H45/F45</f>
        <v>0.51612903225806472</v>
      </c>
    </row>
    <row r="46" spans="2:13" x14ac:dyDescent="0.3">
      <c r="B46" s="4">
        <f t="shared" si="0"/>
        <v>3.1623931623931614</v>
      </c>
      <c r="C46" s="3">
        <f t="shared" si="2"/>
        <v>0.47435897435897417</v>
      </c>
      <c r="D46" s="2">
        <f>I46/F46</f>
        <v>0.34615384615384603</v>
      </c>
      <c r="E46" s="17">
        <f t="shared" si="1"/>
        <v>0.16420118343195253</v>
      </c>
      <c r="F46" s="3">
        <f>G46+H46</f>
        <v>0.78</v>
      </c>
      <c r="G46" s="3">
        <f t="shared" si="3"/>
        <v>0.36999999999999988</v>
      </c>
      <c r="H46" s="18">
        <f>H45+$H$1</f>
        <v>0.4100000000000002</v>
      </c>
      <c r="I46" s="30">
        <f t="shared" si="4"/>
        <v>0.26999999999999991</v>
      </c>
      <c r="J46" s="19">
        <f>H46/G46</f>
        <v>1.108108108108109</v>
      </c>
      <c r="K46" s="3">
        <f>G46/F46</f>
        <v>0.47435897435897417</v>
      </c>
      <c r="L46" s="3">
        <f>G46/(G46+H46)</f>
        <v>0.47435897435897417</v>
      </c>
      <c r="M46" s="3">
        <f>H46/F46</f>
        <v>0.52564102564102588</v>
      </c>
    </row>
    <row r="47" spans="2:13" x14ac:dyDescent="0.3">
      <c r="B47" s="4">
        <f t="shared" si="0"/>
        <v>3.0997876857749458</v>
      </c>
      <c r="C47" s="3">
        <f t="shared" si="2"/>
        <v>0.46496815286624182</v>
      </c>
      <c r="D47" s="2">
        <f>I47/F47</f>
        <v>0.33757961783439472</v>
      </c>
      <c r="E47" s="17">
        <f t="shared" si="1"/>
        <v>0.15696377134975034</v>
      </c>
      <c r="F47" s="3">
        <f>G47+H47</f>
        <v>0.78500000000000014</v>
      </c>
      <c r="G47" s="3">
        <f t="shared" si="3"/>
        <v>0.36499999999999988</v>
      </c>
      <c r="H47" s="18">
        <f>H46+$H$1</f>
        <v>0.42000000000000021</v>
      </c>
      <c r="I47" s="30">
        <f t="shared" si="4"/>
        <v>0.2649999999999999</v>
      </c>
      <c r="J47" s="19">
        <f>H47/G47</f>
        <v>1.1506849315068504</v>
      </c>
      <c r="K47" s="3">
        <f>G47/F47</f>
        <v>0.46496815286624182</v>
      </c>
      <c r="L47" s="3">
        <f>G47/(G47+H47)</f>
        <v>0.46496815286624182</v>
      </c>
      <c r="M47" s="3">
        <f>H47/F47</f>
        <v>0.53503184713375818</v>
      </c>
    </row>
    <row r="48" spans="2:13" x14ac:dyDescent="0.3">
      <c r="B48" s="4">
        <f t="shared" si="0"/>
        <v>3.0379746835443027</v>
      </c>
      <c r="C48" s="3">
        <f t="shared" si="2"/>
        <v>0.45569620253164539</v>
      </c>
      <c r="D48" s="2">
        <f>I48/F48</f>
        <v>0.32911392405063278</v>
      </c>
      <c r="E48" s="17">
        <f t="shared" si="1"/>
        <v>0.14997596539016173</v>
      </c>
      <c r="F48" s="3">
        <f>G48+H48</f>
        <v>0.79</v>
      </c>
      <c r="G48" s="3">
        <f t="shared" si="3"/>
        <v>0.35999999999999988</v>
      </c>
      <c r="H48" s="18">
        <f>H47+$H$1</f>
        <v>0.43000000000000022</v>
      </c>
      <c r="I48" s="30">
        <f t="shared" si="4"/>
        <v>0.2599999999999999</v>
      </c>
      <c r="J48" s="19">
        <f>H48/G48</f>
        <v>1.1944444444444455</v>
      </c>
      <c r="K48" s="3">
        <f>G48/F48</f>
        <v>0.45569620253164539</v>
      </c>
      <c r="L48" s="3">
        <f>G48/(G48+H48)</f>
        <v>0.45569620253164539</v>
      </c>
      <c r="M48" s="3">
        <f>H48/F48</f>
        <v>0.54430379746835467</v>
      </c>
    </row>
    <row r="49" spans="2:13" x14ac:dyDescent="0.3">
      <c r="B49" s="4">
        <f t="shared" si="0"/>
        <v>2.9769392033542958</v>
      </c>
      <c r="C49" s="3">
        <f t="shared" si="2"/>
        <v>0.44654088050314439</v>
      </c>
      <c r="D49" s="2">
        <f>I49/F49</f>
        <v>0.32075471698113189</v>
      </c>
      <c r="E49" s="17">
        <f t="shared" si="1"/>
        <v>0.1432300937462915</v>
      </c>
      <c r="F49" s="3">
        <f>G49+H49</f>
        <v>0.79500000000000015</v>
      </c>
      <c r="G49" s="3">
        <f t="shared" si="3"/>
        <v>0.35499999999999987</v>
      </c>
      <c r="H49" s="18">
        <f>H48+$H$1</f>
        <v>0.44000000000000022</v>
      </c>
      <c r="I49" s="30">
        <f t="shared" si="4"/>
        <v>0.25499999999999989</v>
      </c>
      <c r="J49" s="19">
        <f>H49/G49</f>
        <v>1.2394366197183109</v>
      </c>
      <c r="K49" s="3">
        <f>G49/F49</f>
        <v>0.44654088050314439</v>
      </c>
      <c r="L49" s="3">
        <f>G49/(G49+H49)</f>
        <v>0.44654088050314439</v>
      </c>
      <c r="M49" s="3">
        <f>H49/F49</f>
        <v>0.55345911949685556</v>
      </c>
    </row>
    <row r="50" spans="2:13" x14ac:dyDescent="0.3">
      <c r="B50" s="4">
        <f t="shared" si="0"/>
        <v>2.9166666666666656</v>
      </c>
      <c r="C50" s="3">
        <f t="shared" si="2"/>
        <v>0.43749999999999983</v>
      </c>
      <c r="D50" s="2">
        <f>I50/F50</f>
        <v>0.31249999999999983</v>
      </c>
      <c r="E50" s="17">
        <f t="shared" si="1"/>
        <v>0.13671874999999989</v>
      </c>
      <c r="F50" s="3">
        <f>G50+H50</f>
        <v>0.8</v>
      </c>
      <c r="G50" s="3">
        <f t="shared" si="3"/>
        <v>0.34999999999999987</v>
      </c>
      <c r="H50" s="18">
        <f>H49+$H$1</f>
        <v>0.45000000000000023</v>
      </c>
      <c r="I50" s="30">
        <f t="shared" si="4"/>
        <v>0.24999999999999989</v>
      </c>
      <c r="J50" s="19">
        <f>H50/G50</f>
        <v>1.2857142857142869</v>
      </c>
      <c r="K50" s="3">
        <f>G50/F50</f>
        <v>0.43749999999999983</v>
      </c>
      <c r="L50" s="3">
        <f>G50/(G50+H50)</f>
        <v>0.43749999999999983</v>
      </c>
      <c r="M50" s="3">
        <f>H50/F50</f>
        <v>0.56250000000000022</v>
      </c>
    </row>
    <row r="51" spans="2:13" x14ac:dyDescent="0.3">
      <c r="B51" s="4">
        <f t="shared" si="0"/>
        <v>2.8571428571428554</v>
      </c>
      <c r="C51" s="3">
        <f t="shared" si="2"/>
        <v>0.42857142857142833</v>
      </c>
      <c r="D51" s="2">
        <f>I51/F51</f>
        <v>0.30434782608695632</v>
      </c>
      <c r="E51" s="17">
        <f t="shared" si="1"/>
        <v>0.13043478260869548</v>
      </c>
      <c r="F51" s="3">
        <f>G51+H51</f>
        <v>0.80500000000000016</v>
      </c>
      <c r="G51" s="3">
        <f t="shared" si="3"/>
        <v>0.34499999999999986</v>
      </c>
      <c r="H51" s="18">
        <f>H50+$H$1</f>
        <v>0.46000000000000024</v>
      </c>
      <c r="I51" s="30">
        <f t="shared" si="4"/>
        <v>0.24499999999999988</v>
      </c>
      <c r="J51" s="19">
        <f>H51/G51</f>
        <v>1.3333333333333346</v>
      </c>
      <c r="K51" s="3">
        <f>G51/F51</f>
        <v>0.42857142857142833</v>
      </c>
      <c r="L51" s="3">
        <f>G51/(G51+H51)</f>
        <v>0.42857142857142833</v>
      </c>
      <c r="M51" s="3">
        <f>H51/F51</f>
        <v>0.57142857142857162</v>
      </c>
    </row>
    <row r="52" spans="2:13" x14ac:dyDescent="0.3">
      <c r="B52" s="4">
        <f t="shared" si="0"/>
        <v>2.7983539094650194</v>
      </c>
      <c r="C52" s="3">
        <f t="shared" si="2"/>
        <v>0.4197530864197529</v>
      </c>
      <c r="D52" s="2">
        <f>I52/F52</f>
        <v>0.29629629629629611</v>
      </c>
      <c r="E52" s="17">
        <f t="shared" si="1"/>
        <v>0.1243712848651119</v>
      </c>
      <c r="F52" s="3">
        <f>G52+H52</f>
        <v>0.81</v>
      </c>
      <c r="G52" s="3">
        <f t="shared" si="3"/>
        <v>0.33999999999999986</v>
      </c>
      <c r="H52" s="18">
        <f>H51+$H$1</f>
        <v>0.47000000000000025</v>
      </c>
      <c r="I52" s="30">
        <f t="shared" si="4"/>
        <v>0.23999999999999988</v>
      </c>
      <c r="J52" s="19">
        <f>H52/G52</f>
        <v>1.3823529411764719</v>
      </c>
      <c r="K52" s="3">
        <f>G52/F52</f>
        <v>0.4197530864197529</v>
      </c>
      <c r="L52" s="3">
        <f>G52/(G52+H52)</f>
        <v>0.4197530864197529</v>
      </c>
      <c r="M52" s="3">
        <f>H52/F52</f>
        <v>0.58024691358024716</v>
      </c>
    </row>
    <row r="53" spans="2:13" x14ac:dyDescent="0.3">
      <c r="B53" s="4">
        <f t="shared" si="0"/>
        <v>2.7402862985685057</v>
      </c>
      <c r="C53" s="3">
        <f t="shared" si="2"/>
        <v>0.41104294478527581</v>
      </c>
      <c r="D53" s="2">
        <f>I53/F53</f>
        <v>0.28834355828220837</v>
      </c>
      <c r="E53" s="17">
        <f t="shared" si="1"/>
        <v>0.11852158530618373</v>
      </c>
      <c r="F53" s="3">
        <f>G53+H53</f>
        <v>0.81500000000000017</v>
      </c>
      <c r="G53" s="3">
        <f t="shared" si="3"/>
        <v>0.33499999999999985</v>
      </c>
      <c r="H53" s="18">
        <f>H52+$H$1</f>
        <v>0.48000000000000026</v>
      </c>
      <c r="I53" s="30">
        <f t="shared" si="4"/>
        <v>0.23499999999999988</v>
      </c>
      <c r="J53" s="19">
        <f>H53/G53</f>
        <v>1.4328358208955239</v>
      </c>
      <c r="K53" s="3">
        <f>G53/F53</f>
        <v>0.41104294478527581</v>
      </c>
      <c r="L53" s="3">
        <f>G53/(G53+H53)</f>
        <v>0.41104294478527581</v>
      </c>
      <c r="M53" s="3">
        <f>H53/F53</f>
        <v>0.58895705521472408</v>
      </c>
    </row>
    <row r="54" spans="2:13" x14ac:dyDescent="0.3">
      <c r="B54" s="4">
        <f t="shared" si="0"/>
        <v>2.6829268292682915</v>
      </c>
      <c r="C54" s="3">
        <f t="shared" si="2"/>
        <v>0.4024390243902437</v>
      </c>
      <c r="D54" s="2">
        <f>I54/F54</f>
        <v>0.28048780487804859</v>
      </c>
      <c r="E54" s="17">
        <f t="shared" si="1"/>
        <v>0.11287923854848292</v>
      </c>
      <c r="F54" s="3">
        <f>G54+H54</f>
        <v>0.82000000000000006</v>
      </c>
      <c r="G54" s="3">
        <f t="shared" si="3"/>
        <v>0.32999999999999985</v>
      </c>
      <c r="H54" s="18">
        <f>H53+$H$1</f>
        <v>0.49000000000000027</v>
      </c>
      <c r="I54" s="30">
        <f t="shared" si="4"/>
        <v>0.22999999999999987</v>
      </c>
      <c r="J54" s="19">
        <f>H54/G54</f>
        <v>1.4848484848484864</v>
      </c>
      <c r="K54" s="3">
        <f>G54/F54</f>
        <v>0.4024390243902437</v>
      </c>
      <c r="L54" s="3">
        <f>G54/(G54+H54)</f>
        <v>0.4024390243902437</v>
      </c>
      <c r="M54" s="3">
        <f>H54/F54</f>
        <v>0.59756097560975641</v>
      </c>
    </row>
    <row r="55" spans="2:13" x14ac:dyDescent="0.3">
      <c r="B55" s="4">
        <f t="shared" si="0"/>
        <v>2.626262626262625</v>
      </c>
      <c r="C55" s="3">
        <f t="shared" si="2"/>
        <v>0.3939393939393937</v>
      </c>
      <c r="D55" s="2">
        <f>I55/F55</f>
        <v>0.27272727272727254</v>
      </c>
      <c r="E55" s="17">
        <f t="shared" si="1"/>
        <v>0.10743801652892548</v>
      </c>
      <c r="F55" s="3">
        <f>G55+H55</f>
        <v>0.82500000000000007</v>
      </c>
      <c r="G55" s="3">
        <f t="shared" si="3"/>
        <v>0.32499999999999984</v>
      </c>
      <c r="H55" s="18">
        <f>H54+$H$1</f>
        <v>0.50000000000000022</v>
      </c>
      <c r="I55" s="30">
        <f t="shared" si="4"/>
        <v>0.22499999999999987</v>
      </c>
      <c r="J55" s="19">
        <f>H55/G55</f>
        <v>1.5384615384615399</v>
      </c>
      <c r="K55" s="3">
        <f>G55/F55</f>
        <v>0.3939393939393937</v>
      </c>
      <c r="L55" s="3">
        <f>G55/(G55+H55)</f>
        <v>0.3939393939393937</v>
      </c>
      <c r="M55" s="3">
        <f>H55/F55</f>
        <v>0.6060606060606063</v>
      </c>
    </row>
    <row r="56" spans="2:13" x14ac:dyDescent="0.3">
      <c r="B56" s="4">
        <f t="shared" si="0"/>
        <v>2.5702811244979906</v>
      </c>
      <c r="C56" s="3">
        <f t="shared" si="2"/>
        <v>0.38554216867469859</v>
      </c>
      <c r="D56" s="2">
        <f>I56/F56</f>
        <v>0.26506024096385522</v>
      </c>
      <c r="E56" s="17">
        <f t="shared" si="1"/>
        <v>0.10219190013064293</v>
      </c>
      <c r="F56" s="3">
        <f>G56+H56</f>
        <v>0.83000000000000007</v>
      </c>
      <c r="G56" s="3">
        <f t="shared" si="3"/>
        <v>0.31999999999999984</v>
      </c>
      <c r="H56" s="18">
        <f>H55+$H$1</f>
        <v>0.51000000000000023</v>
      </c>
      <c r="I56" s="30">
        <f t="shared" si="4"/>
        <v>0.21999999999999986</v>
      </c>
      <c r="J56" s="19">
        <f>H56/G56</f>
        <v>1.5937500000000016</v>
      </c>
      <c r="K56" s="3">
        <f>G56/F56</f>
        <v>0.38554216867469859</v>
      </c>
      <c r="L56" s="3">
        <f>G56/(G56+H56)</f>
        <v>0.38554216867469859</v>
      </c>
      <c r="M56" s="3">
        <f>H56/F56</f>
        <v>0.61445783132530141</v>
      </c>
    </row>
    <row r="57" spans="2:13" x14ac:dyDescent="0.3">
      <c r="B57" s="4">
        <f t="shared" si="0"/>
        <v>2.514970059880238</v>
      </c>
      <c r="C57" s="3">
        <f t="shared" si="2"/>
        <v>0.37724550898203568</v>
      </c>
      <c r="D57" s="2">
        <f>I57/F57</f>
        <v>0.25748502994011957</v>
      </c>
      <c r="E57" s="17">
        <f t="shared" si="1"/>
        <v>9.7135071175015103E-2</v>
      </c>
      <c r="F57" s="3">
        <f>G57+H57</f>
        <v>0.83500000000000008</v>
      </c>
      <c r="G57" s="3">
        <f t="shared" si="3"/>
        <v>0.31499999999999984</v>
      </c>
      <c r="H57" s="18">
        <f>H56+$H$1</f>
        <v>0.52000000000000024</v>
      </c>
      <c r="I57" s="30">
        <f t="shared" si="4"/>
        <v>0.21499999999999986</v>
      </c>
      <c r="J57" s="19">
        <f>H57/G57</f>
        <v>1.6507936507936525</v>
      </c>
      <c r="K57" s="3">
        <f>G57/F57</f>
        <v>0.37724550898203568</v>
      </c>
      <c r="L57" s="3">
        <f>G57/(G57+H57)</f>
        <v>0.37724550898203568</v>
      </c>
      <c r="M57" s="3">
        <f>H57/F57</f>
        <v>0.62275449101796432</v>
      </c>
    </row>
    <row r="58" spans="2:13" x14ac:dyDescent="0.3">
      <c r="B58" s="4">
        <f t="shared" si="0"/>
        <v>2.4603174603174587</v>
      </c>
      <c r="C58" s="3">
        <f t="shared" si="2"/>
        <v>0.36904761904761879</v>
      </c>
      <c r="D58" s="2">
        <f>I58/F58</f>
        <v>0.24999999999999981</v>
      </c>
      <c r="E58" s="17">
        <f t="shared" si="1"/>
        <v>9.2261904761904628E-2</v>
      </c>
      <c r="F58" s="3">
        <f>G58+H58</f>
        <v>0.84000000000000008</v>
      </c>
      <c r="G58" s="3">
        <f t="shared" si="3"/>
        <v>0.30999999999999983</v>
      </c>
      <c r="H58" s="18">
        <f>H57+$H$1</f>
        <v>0.53000000000000025</v>
      </c>
      <c r="I58" s="30">
        <f t="shared" si="4"/>
        <v>0.20999999999999985</v>
      </c>
      <c r="J58" s="19">
        <f>H58/G58</f>
        <v>1.7096774193548405</v>
      </c>
      <c r="K58" s="3">
        <f>G58/F58</f>
        <v>0.36904761904761879</v>
      </c>
      <c r="L58" s="3">
        <f>G58/(G58+H58)</f>
        <v>0.36904761904761879</v>
      </c>
      <c r="M58" s="3">
        <f>H58/F58</f>
        <v>0.63095238095238115</v>
      </c>
    </row>
    <row r="59" spans="2:13" x14ac:dyDescent="0.3">
      <c r="B59" s="4">
        <f t="shared" si="0"/>
        <v>2.4063116370808664</v>
      </c>
      <c r="C59" s="3">
        <f t="shared" si="2"/>
        <v>0.36094674556212991</v>
      </c>
      <c r="D59" s="2">
        <f>I59/F59</f>
        <v>0.24260355029585778</v>
      </c>
      <c r="E59" s="17">
        <f t="shared" si="1"/>
        <v>8.7566961941108371E-2</v>
      </c>
      <c r="F59" s="3">
        <f>G59+H59</f>
        <v>0.84500000000000008</v>
      </c>
      <c r="G59" s="3">
        <f t="shared" si="3"/>
        <v>0.30499999999999983</v>
      </c>
      <c r="H59" s="18">
        <f>H58+$H$1</f>
        <v>0.54000000000000026</v>
      </c>
      <c r="I59" s="30">
        <f t="shared" si="4"/>
        <v>0.20499999999999985</v>
      </c>
      <c r="J59" s="19">
        <f>H59/G59</f>
        <v>1.7704918032786903</v>
      </c>
      <c r="K59" s="3">
        <f>G59/F59</f>
        <v>0.36094674556212991</v>
      </c>
      <c r="L59" s="3">
        <f>G59/(G59+H59)</f>
        <v>0.36094674556212991</v>
      </c>
      <c r="M59" s="3">
        <f>H59/F59</f>
        <v>0.63905325443787009</v>
      </c>
    </row>
    <row r="60" spans="2:13" x14ac:dyDescent="0.3">
      <c r="B60" s="4">
        <f t="shared" si="0"/>
        <v>2.3529411764705865</v>
      </c>
      <c r="C60" s="3">
        <f t="shared" si="2"/>
        <v>0.35294117647058798</v>
      </c>
      <c r="D60" s="2">
        <f>I60/F60</f>
        <v>0.23529411764705863</v>
      </c>
      <c r="E60" s="17">
        <f t="shared" si="1"/>
        <v>8.3044982698961808E-2</v>
      </c>
      <c r="F60" s="3">
        <f>G60+H60</f>
        <v>0.85000000000000009</v>
      </c>
      <c r="G60" s="3">
        <f t="shared" si="3"/>
        <v>0.29999999999999982</v>
      </c>
      <c r="H60" s="18">
        <f>H59+$H$1</f>
        <v>0.55000000000000027</v>
      </c>
      <c r="I60" s="30">
        <f t="shared" si="4"/>
        <v>0.19999999999999984</v>
      </c>
      <c r="J60" s="19">
        <f>H60/G60</f>
        <v>1.8333333333333353</v>
      </c>
      <c r="K60" s="3">
        <f>G60/F60</f>
        <v>0.35294117647058798</v>
      </c>
      <c r="L60" s="3">
        <f>G60/(G60+H60)</f>
        <v>0.35294117647058798</v>
      </c>
      <c r="M60" s="3">
        <f>H60/F60</f>
        <v>0.64705882352941202</v>
      </c>
    </row>
    <row r="61" spans="2:13" x14ac:dyDescent="0.3">
      <c r="B61" s="4">
        <f t="shared" si="0"/>
        <v>2.3001949317738775</v>
      </c>
      <c r="C61" s="3">
        <f t="shared" si="2"/>
        <v>0.34502923976608163</v>
      </c>
      <c r="D61" s="2">
        <f>I61/F61</f>
        <v>0.22807017543859628</v>
      </c>
      <c r="E61" s="17">
        <f t="shared" si="1"/>
        <v>7.8690879244895734E-2</v>
      </c>
      <c r="F61" s="3">
        <f>G61+H61</f>
        <v>0.85500000000000009</v>
      </c>
      <c r="G61" s="3">
        <f t="shared" si="3"/>
        <v>0.29499999999999982</v>
      </c>
      <c r="H61" s="18">
        <f>H60+$H$1</f>
        <v>0.56000000000000028</v>
      </c>
      <c r="I61" s="30">
        <f t="shared" si="4"/>
        <v>0.19499999999999984</v>
      </c>
      <c r="J61" s="19">
        <f>H61/G61</f>
        <v>1.8983050847457648</v>
      </c>
      <c r="K61" s="3">
        <f>G61/F61</f>
        <v>0.34502923976608163</v>
      </c>
      <c r="L61" s="3">
        <f>G61/(G61+H61)</f>
        <v>0.34502923976608163</v>
      </c>
      <c r="M61" s="3">
        <f>H61/F61</f>
        <v>0.65497076023391843</v>
      </c>
    </row>
    <row r="62" spans="2:13" x14ac:dyDescent="0.3">
      <c r="B62" s="4">
        <f t="shared" si="0"/>
        <v>2.2480620155038746</v>
      </c>
      <c r="C62" s="3">
        <f t="shared" si="2"/>
        <v>0.33720930232558116</v>
      </c>
      <c r="D62" s="2">
        <f>I62/F62</f>
        <v>0.22093023255813932</v>
      </c>
      <c r="E62" s="17">
        <f t="shared" si="1"/>
        <v>7.4499729583558549E-2</v>
      </c>
      <c r="F62" s="3">
        <f>G62+H62</f>
        <v>0.8600000000000001</v>
      </c>
      <c r="G62" s="3">
        <f t="shared" si="3"/>
        <v>0.28999999999999981</v>
      </c>
      <c r="H62" s="18">
        <f>H61+$H$1</f>
        <v>0.57000000000000028</v>
      </c>
      <c r="I62" s="30">
        <f t="shared" si="4"/>
        <v>0.18999999999999984</v>
      </c>
      <c r="J62" s="19">
        <f>H62/G62</f>
        <v>1.9655172413793125</v>
      </c>
      <c r="K62" s="3">
        <f>G62/F62</f>
        <v>0.33720930232558116</v>
      </c>
      <c r="L62" s="3">
        <f>G62/(G62+H62)</f>
        <v>0.33720930232558116</v>
      </c>
      <c r="M62" s="3">
        <f>H62/F62</f>
        <v>0.66279069767441889</v>
      </c>
    </row>
    <row r="63" spans="2:13" x14ac:dyDescent="0.3">
      <c r="B63" s="4">
        <f t="shared" si="0"/>
        <v>2.1965317919075127</v>
      </c>
      <c r="C63" s="3">
        <f t="shared" si="2"/>
        <v>0.32947976878612689</v>
      </c>
      <c r="D63" s="2">
        <f>I63/F63</f>
        <v>0.21387283236994198</v>
      </c>
      <c r="E63" s="17">
        <f t="shared" si="1"/>
        <v>7.046677135888256E-2</v>
      </c>
      <c r="F63" s="3">
        <f>G63+H63</f>
        <v>0.8650000000000001</v>
      </c>
      <c r="G63" s="3">
        <f t="shared" si="3"/>
        <v>0.28499999999999981</v>
      </c>
      <c r="H63" s="18">
        <f>H62+$H$1</f>
        <v>0.58000000000000029</v>
      </c>
      <c r="I63" s="30">
        <f t="shared" si="4"/>
        <v>0.18499999999999983</v>
      </c>
      <c r="J63" s="19">
        <f>H63/G63</f>
        <v>2.0350877192982479</v>
      </c>
      <c r="K63" s="3">
        <f>G63/F63</f>
        <v>0.32947976878612689</v>
      </c>
      <c r="L63" s="3">
        <f>G63/(G63+H63)</f>
        <v>0.32947976878612689</v>
      </c>
      <c r="M63" s="3">
        <f>H63/F63</f>
        <v>0.67052023121387305</v>
      </c>
    </row>
    <row r="64" spans="2:13" x14ac:dyDescent="0.3">
      <c r="B64" s="4">
        <f t="shared" si="0"/>
        <v>2.1455938697317989</v>
      </c>
      <c r="C64" s="3">
        <f t="shared" si="2"/>
        <v>0.32183908045976983</v>
      </c>
      <c r="D64" s="2">
        <f>I64/F64</f>
        <v>0.20689655172413771</v>
      </c>
      <c r="E64" s="17">
        <f t="shared" si="1"/>
        <v>6.6587395957193693E-2</v>
      </c>
      <c r="F64" s="3">
        <f>G64+H64</f>
        <v>0.87000000000000011</v>
      </c>
      <c r="G64" s="3">
        <f t="shared" si="3"/>
        <v>0.2799999999999998</v>
      </c>
      <c r="H64" s="18">
        <f>H63+$H$1</f>
        <v>0.5900000000000003</v>
      </c>
      <c r="I64" s="30">
        <f t="shared" si="4"/>
        <v>0.17999999999999983</v>
      </c>
      <c r="J64" s="19">
        <f>H64/G64</f>
        <v>2.1071428571428599</v>
      </c>
      <c r="K64" s="3">
        <f>G64/F64</f>
        <v>0.32183908045976983</v>
      </c>
      <c r="L64" s="3">
        <f>G64/(G64+H64)</f>
        <v>0.32183908045976983</v>
      </c>
      <c r="M64" s="3">
        <f>H64/F64</f>
        <v>0.67816091954023017</v>
      </c>
    </row>
    <row r="65" spans="2:13" x14ac:dyDescent="0.3">
      <c r="B65" s="4">
        <f t="shared" si="0"/>
        <v>2.0952380952380936</v>
      </c>
      <c r="C65" s="3">
        <f t="shared" si="2"/>
        <v>0.314285714285714</v>
      </c>
      <c r="D65" s="2">
        <f>I65/F65</f>
        <v>0.19999999999999976</v>
      </c>
      <c r="E65" s="17">
        <f t="shared" si="1"/>
        <v>6.2857142857142723E-2</v>
      </c>
      <c r="F65" s="3">
        <f>G65+H65</f>
        <v>0.87500000000000011</v>
      </c>
      <c r="G65" s="3">
        <f t="shared" si="3"/>
        <v>0.2749999999999998</v>
      </c>
      <c r="H65" s="18">
        <f>H64+$H$1</f>
        <v>0.60000000000000031</v>
      </c>
      <c r="I65" s="30">
        <f t="shared" si="4"/>
        <v>0.17499999999999982</v>
      </c>
      <c r="J65" s="19">
        <f>H65/G65</f>
        <v>2.1818181818181843</v>
      </c>
      <c r="K65" s="3">
        <f>G65/F65</f>
        <v>0.314285714285714</v>
      </c>
      <c r="L65" s="3">
        <f>G65/(G65+H65)</f>
        <v>0.314285714285714</v>
      </c>
      <c r="M65" s="3">
        <f>H65/F65</f>
        <v>0.68571428571428594</v>
      </c>
    </row>
    <row r="66" spans="2:13" x14ac:dyDescent="0.3">
      <c r="B66" s="4">
        <f t="shared" si="0"/>
        <v>2.0454545454545436</v>
      </c>
      <c r="C66" s="3">
        <f t="shared" si="2"/>
        <v>0.30681818181818155</v>
      </c>
      <c r="D66" s="2">
        <f>I66/F66</f>
        <v>0.19318181818181795</v>
      </c>
      <c r="E66" s="17">
        <f t="shared" si="1"/>
        <v>5.9271694214875909E-2</v>
      </c>
      <c r="F66" s="3">
        <f>G66+H66</f>
        <v>0.88000000000000012</v>
      </c>
      <c r="G66" s="3">
        <f t="shared" si="3"/>
        <v>0.2699999999999998</v>
      </c>
      <c r="H66" s="18">
        <f>H65+$H$1</f>
        <v>0.61000000000000032</v>
      </c>
      <c r="I66" s="30">
        <f t="shared" si="4"/>
        <v>0.16999999999999982</v>
      </c>
      <c r="J66" s="19">
        <f>H66/G66</f>
        <v>2.2592592592592622</v>
      </c>
      <c r="K66" s="3">
        <f>G66/F66</f>
        <v>0.30681818181818155</v>
      </c>
      <c r="L66" s="3">
        <f>G66/(G66+H66)</f>
        <v>0.30681818181818155</v>
      </c>
      <c r="M66" s="3">
        <f>H66/F66</f>
        <v>0.69318181818181845</v>
      </c>
    </row>
    <row r="67" spans="2:13" x14ac:dyDescent="0.3">
      <c r="B67" s="4">
        <f t="shared" si="0"/>
        <v>1.9962335216572489</v>
      </c>
      <c r="C67" s="3">
        <f t="shared" si="2"/>
        <v>0.29943502824858731</v>
      </c>
      <c r="D67" s="2">
        <f>I67/F67</f>
        <v>0.18644067796610145</v>
      </c>
      <c r="E67" s="17">
        <f t="shared" si="1"/>
        <v>5.5826869673465354E-2</v>
      </c>
      <c r="F67" s="3">
        <f>G67+H67</f>
        <v>0.88500000000000012</v>
      </c>
      <c r="G67" s="3">
        <f t="shared" si="3"/>
        <v>0.26499999999999979</v>
      </c>
      <c r="H67" s="18">
        <f>H66+$H$1</f>
        <v>0.62000000000000033</v>
      </c>
      <c r="I67" s="30">
        <f t="shared" si="4"/>
        <v>0.16499999999999981</v>
      </c>
      <c r="J67" s="19">
        <f>H67/G67</f>
        <v>2.339622641509437</v>
      </c>
      <c r="K67" s="3">
        <f>G67/F67</f>
        <v>0.29943502824858731</v>
      </c>
      <c r="L67" s="3">
        <f>G67/(G67+H67)</f>
        <v>0.29943502824858731</v>
      </c>
      <c r="M67" s="3">
        <f>H67/F67</f>
        <v>0.70056497175141275</v>
      </c>
    </row>
    <row r="68" spans="2:13" x14ac:dyDescent="0.3">
      <c r="B68" s="4">
        <f t="shared" si="0"/>
        <v>1.9475655430711591</v>
      </c>
      <c r="C68" s="3">
        <f t="shared" si="2"/>
        <v>0.29213483146067387</v>
      </c>
      <c r="D68" s="2">
        <f>I68/F68</f>
        <v>0.17977528089887618</v>
      </c>
      <c r="E68" s="17">
        <f t="shared" si="1"/>
        <v>5.2518621386188492E-2</v>
      </c>
      <c r="F68" s="3">
        <f>G68+H68</f>
        <v>0.89000000000000012</v>
      </c>
      <c r="G68" s="3">
        <f t="shared" si="3"/>
        <v>0.25999999999999979</v>
      </c>
      <c r="H68" s="18">
        <f>H67+$H$1</f>
        <v>0.63000000000000034</v>
      </c>
      <c r="I68" s="30">
        <f t="shared" si="4"/>
        <v>0.15999999999999981</v>
      </c>
      <c r="J68" s="19">
        <f>H68/G68</f>
        <v>2.4230769230769265</v>
      </c>
      <c r="K68" s="3">
        <f>G68/F68</f>
        <v>0.29213483146067387</v>
      </c>
      <c r="L68" s="3">
        <f>G68/(G68+H68)</f>
        <v>0.29213483146067387</v>
      </c>
      <c r="M68" s="3">
        <f>H68/F68</f>
        <v>0.70786516853932613</v>
      </c>
    </row>
    <row r="69" spans="2:13" x14ac:dyDescent="0.3">
      <c r="B69" s="4">
        <f t="shared" si="0"/>
        <v>1.8994413407821209</v>
      </c>
      <c r="C69" s="3">
        <f t="shared" si="2"/>
        <v>0.28491620111731814</v>
      </c>
      <c r="D69" s="2">
        <f>I69/F69</f>
        <v>0.1731843575418992</v>
      </c>
      <c r="E69" s="17">
        <f t="shared" si="1"/>
        <v>4.9343029243781283E-2</v>
      </c>
      <c r="F69" s="3">
        <f>G69+H69</f>
        <v>0.89500000000000013</v>
      </c>
      <c r="G69" s="3">
        <f t="shared" si="3"/>
        <v>0.25499999999999978</v>
      </c>
      <c r="H69" s="18">
        <f>H68+$H$1</f>
        <v>0.64000000000000035</v>
      </c>
      <c r="I69" s="30">
        <f t="shared" si="4"/>
        <v>0.1549999999999998</v>
      </c>
      <c r="J69" s="19">
        <f>H69/G69</f>
        <v>2.509803921568631</v>
      </c>
      <c r="K69" s="3">
        <f>G69/F69</f>
        <v>0.28491620111731814</v>
      </c>
      <c r="L69" s="3">
        <f>G69/(G69+H69)</f>
        <v>0.28491620111731814</v>
      </c>
      <c r="M69" s="3">
        <f>H69/F69</f>
        <v>0.71508379888268181</v>
      </c>
    </row>
    <row r="70" spans="2:13" x14ac:dyDescent="0.3">
      <c r="B70" s="4">
        <f t="shared" ref="B70:B89" si="5">C70/$C$4</f>
        <v>1.8518518518518501</v>
      </c>
      <c r="C70" s="3">
        <f t="shared" si="2"/>
        <v>0.27777777777777751</v>
      </c>
      <c r="D70" s="2">
        <f>I70/F70</f>
        <v>0.16666666666666641</v>
      </c>
      <c r="E70" s="17">
        <f t="shared" ref="E70:E89" si="6">C70*D70</f>
        <v>4.6296296296296183E-2</v>
      </c>
      <c r="F70" s="3">
        <f>G70+H70</f>
        <v>0.90000000000000013</v>
      </c>
      <c r="G70" s="3">
        <f t="shared" si="3"/>
        <v>0.24999999999999981</v>
      </c>
      <c r="H70" s="18">
        <f>H69+$H$1</f>
        <v>0.65000000000000036</v>
      </c>
      <c r="I70" s="30">
        <f t="shared" si="4"/>
        <v>0.1499999999999998</v>
      </c>
      <c r="J70" s="19">
        <f>H70/G70</f>
        <v>2.6000000000000036</v>
      </c>
      <c r="K70" s="3">
        <f>G70/F70</f>
        <v>0.27777777777777751</v>
      </c>
      <c r="L70" s="3">
        <f>G70/(G70+H70)</f>
        <v>0.27777777777777751</v>
      </c>
      <c r="M70" s="3">
        <f>H70/F70</f>
        <v>0.72222222222222254</v>
      </c>
    </row>
    <row r="71" spans="2:13" x14ac:dyDescent="0.3">
      <c r="B71" s="4">
        <f t="shared" si="5"/>
        <v>1.8047882136279911</v>
      </c>
      <c r="C71" s="3">
        <f t="shared" ref="C71:C89" si="7">G71/F71</f>
        <v>0.27071823204419865</v>
      </c>
      <c r="D71" s="2">
        <f>I71/F71</f>
        <v>0.16022099447513788</v>
      </c>
      <c r="E71" s="17">
        <f t="shared" si="6"/>
        <v>4.3374744360672644E-2</v>
      </c>
      <c r="F71" s="3">
        <f>G71+H71</f>
        <v>0.90500000000000014</v>
      </c>
      <c r="G71" s="3">
        <f t="shared" ref="G71:G90" si="8">$C$4+($H$4-H71)*$G$1</f>
        <v>0.2449999999999998</v>
      </c>
      <c r="H71" s="18">
        <f>H70+$H$1</f>
        <v>0.66000000000000036</v>
      </c>
      <c r="I71" s="30">
        <f t="shared" si="4"/>
        <v>0.1449999999999998</v>
      </c>
      <c r="J71" s="19">
        <f>H71/G71</f>
        <v>2.693877551020412</v>
      </c>
      <c r="K71" s="3">
        <f>G71/F71</f>
        <v>0.27071823204419865</v>
      </c>
      <c r="L71" s="3">
        <f>G71/(G71+H71)</f>
        <v>0.27071823204419865</v>
      </c>
      <c r="M71" s="3">
        <f>H71/F71</f>
        <v>0.72928176795580135</v>
      </c>
    </row>
    <row r="72" spans="2:13" x14ac:dyDescent="0.3">
      <c r="B72" s="4">
        <f t="shared" si="5"/>
        <v>1.7582417582417564</v>
      </c>
      <c r="C72" s="3">
        <f t="shared" si="7"/>
        <v>0.26373626373626347</v>
      </c>
      <c r="D72" s="2">
        <f>I72/F72</f>
        <v>0.1538461538461536</v>
      </c>
      <c r="E72" s="17">
        <f t="shared" si="6"/>
        <v>4.0574809805578933E-2</v>
      </c>
      <c r="F72" s="3">
        <f>G72+H72</f>
        <v>0.91000000000000014</v>
      </c>
      <c r="G72" s="3">
        <f t="shared" si="8"/>
        <v>0.2399999999999998</v>
      </c>
      <c r="H72" s="18">
        <f t="shared" ref="H72:H89" si="9">H71+$H$1</f>
        <v>0.67000000000000037</v>
      </c>
      <c r="I72" s="30">
        <f t="shared" ref="I72:I90" si="10">$I$4+($H$4-H72)*$I$1</f>
        <v>0.13999999999999979</v>
      </c>
      <c r="J72" s="19">
        <f>H72/G72</f>
        <v>2.7916666666666705</v>
      </c>
      <c r="K72" s="3">
        <f>G72/F72</f>
        <v>0.26373626373626347</v>
      </c>
      <c r="L72" s="3">
        <f>G72/(G72+H72)</f>
        <v>0.26373626373626347</v>
      </c>
      <c r="M72" s="3">
        <f>H72/F72</f>
        <v>0.73626373626373653</v>
      </c>
    </row>
    <row r="73" spans="2:13" x14ac:dyDescent="0.3">
      <c r="B73" s="4">
        <f t="shared" si="5"/>
        <v>1.7122040072859728</v>
      </c>
      <c r="C73" s="3">
        <f t="shared" si="7"/>
        <v>0.2568306010928959</v>
      </c>
      <c r="D73" s="2">
        <f>I73/F73</f>
        <v>0.14754098360655712</v>
      </c>
      <c r="E73" s="17">
        <f t="shared" si="6"/>
        <v>3.7893039505509166E-2</v>
      </c>
      <c r="F73" s="3">
        <f>G73+H73</f>
        <v>0.91500000000000015</v>
      </c>
      <c r="G73" s="3">
        <f t="shared" si="8"/>
        <v>0.23499999999999979</v>
      </c>
      <c r="H73" s="18">
        <f t="shared" si="9"/>
        <v>0.68000000000000038</v>
      </c>
      <c r="I73" s="30">
        <f t="shared" si="10"/>
        <v>0.13499999999999979</v>
      </c>
      <c r="J73" s="19">
        <f>H73/G73</f>
        <v>2.8936170212765999</v>
      </c>
      <c r="K73" s="3">
        <f>G73/F73</f>
        <v>0.2568306010928959</v>
      </c>
      <c r="L73" s="3">
        <f>G73/(G73+H73)</f>
        <v>0.2568306010928959</v>
      </c>
      <c r="M73" s="3">
        <f>H73/F73</f>
        <v>0.7431693989071041</v>
      </c>
    </row>
    <row r="74" spans="2:13" x14ac:dyDescent="0.3">
      <c r="B74" s="4">
        <f t="shared" si="5"/>
        <v>1.666666666666665</v>
      </c>
      <c r="C74" s="3">
        <f t="shared" si="7"/>
        <v>0.24999999999999972</v>
      </c>
      <c r="D74" s="2">
        <f>I74/F74</f>
        <v>0.1413043478260867</v>
      </c>
      <c r="E74" s="17">
        <f t="shared" si="6"/>
        <v>3.5326086956521632E-2</v>
      </c>
      <c r="F74" s="3">
        <f>G74+H74</f>
        <v>0.92000000000000015</v>
      </c>
      <c r="G74" s="3">
        <f t="shared" si="8"/>
        <v>0.22999999999999979</v>
      </c>
      <c r="H74" s="18">
        <f t="shared" si="9"/>
        <v>0.69000000000000039</v>
      </c>
      <c r="I74" s="30">
        <f t="shared" si="10"/>
        <v>0.12999999999999978</v>
      </c>
      <c r="J74" s="19">
        <f>H74/G74</f>
        <v>3.0000000000000044</v>
      </c>
      <c r="K74" s="3">
        <f>G74/F74</f>
        <v>0.24999999999999972</v>
      </c>
      <c r="L74" s="3">
        <f>G74/(G74+H74)</f>
        <v>0.24999999999999972</v>
      </c>
      <c r="M74" s="3">
        <f>H74/F74</f>
        <v>0.75000000000000033</v>
      </c>
    </row>
    <row r="75" spans="2:13" x14ac:dyDescent="0.3">
      <c r="B75" s="4">
        <f t="shared" si="5"/>
        <v>1.6216216216216199</v>
      </c>
      <c r="C75" s="3">
        <f t="shared" si="7"/>
        <v>0.24324324324324298</v>
      </c>
      <c r="D75" s="2">
        <f>I75/F75</f>
        <v>0.13513513513513489</v>
      </c>
      <c r="E75" s="17">
        <f t="shared" si="6"/>
        <v>3.2870708546384131E-2</v>
      </c>
      <c r="F75" s="3">
        <f>G75+H75</f>
        <v>0.92500000000000016</v>
      </c>
      <c r="G75" s="3">
        <f t="shared" si="8"/>
        <v>0.22499999999999978</v>
      </c>
      <c r="H75" s="18">
        <f t="shared" si="9"/>
        <v>0.7000000000000004</v>
      </c>
      <c r="I75" s="30">
        <f t="shared" si="10"/>
        <v>0.12499999999999979</v>
      </c>
      <c r="J75" s="19">
        <f>H75/G75</f>
        <v>3.111111111111116</v>
      </c>
      <c r="K75" s="3">
        <f>G75/F75</f>
        <v>0.24324324324324298</v>
      </c>
      <c r="L75" s="3">
        <f>G75/(G75+H75)</f>
        <v>0.24324324324324298</v>
      </c>
      <c r="M75" s="3">
        <f>H75/F75</f>
        <v>0.75675675675675702</v>
      </c>
    </row>
    <row r="76" spans="2:13" x14ac:dyDescent="0.3">
      <c r="B76" s="4">
        <f t="shared" si="5"/>
        <v>1.5770609318996398</v>
      </c>
      <c r="C76" s="3">
        <f t="shared" si="7"/>
        <v>0.23655913978494597</v>
      </c>
      <c r="D76" s="2">
        <f>I76/F76</f>
        <v>0.12903225806451588</v>
      </c>
      <c r="E76" s="17">
        <f t="shared" si="6"/>
        <v>3.0523759972251034E-2</v>
      </c>
      <c r="F76" s="3">
        <f>G76+H76</f>
        <v>0.93000000000000016</v>
      </c>
      <c r="G76" s="3">
        <f t="shared" si="8"/>
        <v>0.21999999999999978</v>
      </c>
      <c r="H76" s="18">
        <f t="shared" si="9"/>
        <v>0.71000000000000041</v>
      </c>
      <c r="I76" s="30">
        <f t="shared" si="10"/>
        <v>0.11999999999999979</v>
      </c>
      <c r="J76" s="19">
        <f>H76/G76</f>
        <v>3.2272727272727324</v>
      </c>
      <c r="K76" s="3">
        <f>G76/F76</f>
        <v>0.23655913978494597</v>
      </c>
      <c r="L76" s="3">
        <f>G76/(G76+H76)</f>
        <v>0.23655913978494597</v>
      </c>
      <c r="M76" s="3">
        <f>H76/F76</f>
        <v>0.76344086021505408</v>
      </c>
    </row>
    <row r="77" spans="2:13" x14ac:dyDescent="0.3">
      <c r="B77" s="4">
        <f t="shared" si="5"/>
        <v>1.5329768270944724</v>
      </c>
      <c r="C77" s="3">
        <f t="shared" si="7"/>
        <v>0.22994652406417085</v>
      </c>
      <c r="D77" s="2">
        <f>I77/F77</f>
        <v>0.12299465240641685</v>
      </c>
      <c r="E77" s="17">
        <f t="shared" si="6"/>
        <v>2.8282192799336463E-2</v>
      </c>
      <c r="F77" s="3">
        <f>G77+H77</f>
        <v>0.93500000000000016</v>
      </c>
      <c r="G77" s="3">
        <f t="shared" si="8"/>
        <v>0.21499999999999977</v>
      </c>
      <c r="H77" s="18">
        <f t="shared" si="9"/>
        <v>0.72000000000000042</v>
      </c>
      <c r="I77" s="30">
        <f t="shared" si="10"/>
        <v>0.11499999999999978</v>
      </c>
      <c r="J77" s="19">
        <f>H77/G77</f>
        <v>3.3488372093023311</v>
      </c>
      <c r="K77" s="3">
        <f>G77/F77</f>
        <v>0.22994652406417085</v>
      </c>
      <c r="L77" s="3">
        <f>G77/(G77+H77)</f>
        <v>0.22994652406417085</v>
      </c>
      <c r="M77" s="3">
        <f>H77/F77</f>
        <v>0.77005347593582918</v>
      </c>
    </row>
    <row r="78" spans="2:13" x14ac:dyDescent="0.3">
      <c r="B78" s="4">
        <f t="shared" si="5"/>
        <v>1.4893617021276577</v>
      </c>
      <c r="C78" s="3">
        <f t="shared" si="7"/>
        <v>0.22340425531914865</v>
      </c>
      <c r="D78" s="2">
        <f>I78/F78</f>
        <v>0.11702127659574442</v>
      </c>
      <c r="E78" s="17">
        <f t="shared" si="6"/>
        <v>2.61430511543684E-2</v>
      </c>
      <c r="F78" s="3">
        <f>G78+H78</f>
        <v>0.94000000000000017</v>
      </c>
      <c r="G78" s="3">
        <f t="shared" si="8"/>
        <v>0.20999999999999977</v>
      </c>
      <c r="H78" s="18">
        <f t="shared" si="9"/>
        <v>0.73000000000000043</v>
      </c>
      <c r="I78" s="30">
        <f t="shared" si="10"/>
        <v>0.10999999999999978</v>
      </c>
      <c r="J78" s="19">
        <f>H78/G78</f>
        <v>3.476190476190482</v>
      </c>
      <c r="K78" s="3">
        <f>G78/F78</f>
        <v>0.22340425531914865</v>
      </c>
      <c r="L78" s="3">
        <f>G78/(G78+H78)</f>
        <v>0.22340425531914865</v>
      </c>
      <c r="M78" s="3">
        <f>H78/F78</f>
        <v>0.77659574468085135</v>
      </c>
    </row>
    <row r="79" spans="2:13" x14ac:dyDescent="0.3">
      <c r="B79" s="4">
        <f t="shared" si="5"/>
        <v>1.4462081128747777</v>
      </c>
      <c r="C79" s="3">
        <f t="shared" si="7"/>
        <v>0.21693121693121664</v>
      </c>
      <c r="D79" s="2">
        <f>I79/F79</f>
        <v>0.11111111111111086</v>
      </c>
      <c r="E79" s="17">
        <f t="shared" si="6"/>
        <v>2.4103468547912905E-2</v>
      </c>
      <c r="F79" s="3">
        <f>G79+H79</f>
        <v>0.94500000000000017</v>
      </c>
      <c r="G79" s="3">
        <f t="shared" si="8"/>
        <v>0.20499999999999977</v>
      </c>
      <c r="H79" s="18">
        <f t="shared" si="9"/>
        <v>0.74000000000000044</v>
      </c>
      <c r="I79" s="30">
        <f t="shared" si="10"/>
        <v>0.10499999999999977</v>
      </c>
      <c r="J79" s="19">
        <f>H79/G79</f>
        <v>3.6097560975609819</v>
      </c>
      <c r="K79" s="3">
        <f>G79/F79</f>
        <v>0.21693121693121664</v>
      </c>
      <c r="L79" s="3">
        <f>G79/(G79+H79)</f>
        <v>0.21693121693121664</v>
      </c>
      <c r="M79" s="3">
        <f>H79/F79</f>
        <v>0.78306878306878336</v>
      </c>
    </row>
    <row r="80" spans="2:13" x14ac:dyDescent="0.3">
      <c r="B80" s="4">
        <f t="shared" si="5"/>
        <v>1.4035087719298227</v>
      </c>
      <c r="C80" s="3">
        <f t="shared" si="7"/>
        <v>0.21052631578947339</v>
      </c>
      <c r="D80" s="2">
        <f>I80/F80</f>
        <v>0.10526315789473659</v>
      </c>
      <c r="E80" s="17">
        <f t="shared" si="6"/>
        <v>2.2160664819944515E-2</v>
      </c>
      <c r="F80" s="3">
        <f>G80+H80</f>
        <v>0.95000000000000018</v>
      </c>
      <c r="G80" s="3">
        <f t="shared" si="8"/>
        <v>0.19999999999999976</v>
      </c>
      <c r="H80" s="18">
        <f t="shared" si="9"/>
        <v>0.75000000000000044</v>
      </c>
      <c r="I80" s="30">
        <f t="shared" si="10"/>
        <v>9.999999999999977E-2</v>
      </c>
      <c r="J80" s="19">
        <f>H80/G80</f>
        <v>3.7500000000000067</v>
      </c>
      <c r="K80" s="3">
        <f>G80/F80</f>
        <v>0.21052631578947339</v>
      </c>
      <c r="L80" s="3">
        <f>G80/(G80+H80)</f>
        <v>0.21052631578947339</v>
      </c>
      <c r="M80" s="3">
        <f>H80/F80</f>
        <v>0.78947368421052666</v>
      </c>
    </row>
    <row r="81" spans="2:13" x14ac:dyDescent="0.3">
      <c r="B81" s="4">
        <f t="shared" si="5"/>
        <v>1.3612565445026159</v>
      </c>
      <c r="C81" s="3">
        <f t="shared" si="7"/>
        <v>0.20418848167539239</v>
      </c>
      <c r="D81" s="2">
        <f>I81/F81</f>
        <v>9.9476439790575646E-2</v>
      </c>
      <c r="E81" s="17">
        <f t="shared" si="6"/>
        <v>2.0311943203311228E-2</v>
      </c>
      <c r="F81" s="3">
        <f>G81+H81</f>
        <v>0.95500000000000018</v>
      </c>
      <c r="G81" s="3">
        <f t="shared" si="8"/>
        <v>0.19499999999999976</v>
      </c>
      <c r="H81" s="18">
        <f t="shared" si="9"/>
        <v>0.76000000000000045</v>
      </c>
      <c r="I81" s="30">
        <f t="shared" si="10"/>
        <v>9.4999999999999765E-2</v>
      </c>
      <c r="J81" s="19">
        <f>H81/G81</f>
        <v>3.8974358974359045</v>
      </c>
      <c r="K81" s="3">
        <f>G81/F81</f>
        <v>0.20418848167539239</v>
      </c>
      <c r="L81" s="3">
        <f>G81/(G81+H81)</f>
        <v>0.20418848167539239</v>
      </c>
      <c r="M81" s="3">
        <f>H81/F81</f>
        <v>0.79581151832460761</v>
      </c>
    </row>
    <row r="82" spans="2:13" x14ac:dyDescent="0.3">
      <c r="B82" s="4">
        <f t="shared" si="5"/>
        <v>1.3194444444444426</v>
      </c>
      <c r="C82" s="3">
        <f t="shared" si="7"/>
        <v>0.19791666666666638</v>
      </c>
      <c r="D82" s="2">
        <f>I82/F82</f>
        <v>9.3749999999999736E-2</v>
      </c>
      <c r="E82" s="17">
        <f t="shared" si="6"/>
        <v>1.855468749999992E-2</v>
      </c>
      <c r="F82" s="3">
        <f>G82+H82</f>
        <v>0.96000000000000019</v>
      </c>
      <c r="G82" s="3">
        <f t="shared" si="8"/>
        <v>0.18999999999999975</v>
      </c>
      <c r="H82" s="18">
        <f t="shared" si="9"/>
        <v>0.77000000000000046</v>
      </c>
      <c r="I82" s="30">
        <f t="shared" si="10"/>
        <v>8.9999999999999761E-2</v>
      </c>
      <c r="J82" s="19">
        <f>H82/G82</f>
        <v>4.0526315789473761</v>
      </c>
      <c r="K82" s="3">
        <f>G82/F82</f>
        <v>0.19791666666666638</v>
      </c>
      <c r="L82" s="3">
        <f>G82/(G82+H82)</f>
        <v>0.19791666666666638</v>
      </c>
      <c r="M82" s="3">
        <f>H82/F82</f>
        <v>0.8020833333333337</v>
      </c>
    </row>
    <row r="83" spans="2:13" x14ac:dyDescent="0.3">
      <c r="B83" s="4">
        <f t="shared" si="5"/>
        <v>1.2780656303972346</v>
      </c>
      <c r="C83" s="3">
        <f t="shared" si="7"/>
        <v>0.1917098445595852</v>
      </c>
      <c r="D83" s="2">
        <f>I83/F83</f>
        <v>8.8082901554403875E-2</v>
      </c>
      <c r="E83" s="17">
        <f t="shared" si="6"/>
        <v>1.6886359365352013E-2</v>
      </c>
      <c r="F83" s="3">
        <f>G83+H83</f>
        <v>0.96500000000000019</v>
      </c>
      <c r="G83" s="3">
        <f t="shared" si="8"/>
        <v>0.18499999999999975</v>
      </c>
      <c r="H83" s="18">
        <f t="shared" si="9"/>
        <v>0.78000000000000047</v>
      </c>
      <c r="I83" s="30">
        <f t="shared" si="10"/>
        <v>8.4999999999999756E-2</v>
      </c>
      <c r="J83" s="19">
        <f>H83/G83</f>
        <v>4.2162162162162247</v>
      </c>
      <c r="K83" s="3">
        <f>G83/F83</f>
        <v>0.1917098445595852</v>
      </c>
      <c r="L83" s="3">
        <f>G83/(G83+H83)</f>
        <v>0.1917098445595852</v>
      </c>
      <c r="M83" s="3">
        <f>H83/F83</f>
        <v>0.80829015544041483</v>
      </c>
    </row>
    <row r="84" spans="2:13" x14ac:dyDescent="0.3">
      <c r="B84" s="4">
        <f t="shared" si="5"/>
        <v>1.2371134020618537</v>
      </c>
      <c r="C84" s="3">
        <f t="shared" si="7"/>
        <v>0.18556701030927805</v>
      </c>
      <c r="D84" s="2">
        <f>I84/F84</f>
        <v>8.2474226804123432E-2</v>
      </c>
      <c r="E84" s="17">
        <f t="shared" si="6"/>
        <v>1.530449569561051E-2</v>
      </c>
      <c r="F84" s="3">
        <f>G84+H84</f>
        <v>0.9700000000000002</v>
      </c>
      <c r="G84" s="3">
        <f t="shared" si="8"/>
        <v>0.17999999999999974</v>
      </c>
      <c r="H84" s="18">
        <f t="shared" si="9"/>
        <v>0.79000000000000048</v>
      </c>
      <c r="I84" s="30">
        <f t="shared" si="10"/>
        <v>7.9999999999999752E-2</v>
      </c>
      <c r="J84" s="19">
        <f>H84/G84</f>
        <v>4.3888888888888982</v>
      </c>
      <c r="K84" s="3">
        <f>G84/F84</f>
        <v>0.18556701030927805</v>
      </c>
      <c r="L84" s="3">
        <f>G84/(G84+H84)</f>
        <v>0.18556701030927805</v>
      </c>
      <c r="M84" s="3">
        <f>H84/F84</f>
        <v>0.81443298969072198</v>
      </c>
    </row>
    <row r="85" spans="2:13" x14ac:dyDescent="0.3">
      <c r="B85" s="4">
        <f t="shared" si="5"/>
        <v>1.1965811965811946</v>
      </c>
      <c r="C85" s="3">
        <f t="shared" si="7"/>
        <v>0.17948717948717918</v>
      </c>
      <c r="D85" s="2">
        <f>I85/F85</f>
        <v>7.692307692307665E-2</v>
      </c>
      <c r="E85" s="17">
        <f t="shared" si="6"/>
        <v>1.380670611439835E-2</v>
      </c>
      <c r="F85" s="3">
        <f>G85+H85</f>
        <v>0.9750000000000002</v>
      </c>
      <c r="G85" s="3">
        <f t="shared" si="8"/>
        <v>0.17499999999999974</v>
      </c>
      <c r="H85" s="18">
        <f t="shared" si="9"/>
        <v>0.80000000000000049</v>
      </c>
      <c r="I85" s="30">
        <f t="shared" si="10"/>
        <v>7.4999999999999747E-2</v>
      </c>
      <c r="J85" s="19">
        <f>H85/G85</f>
        <v>4.5714285714285809</v>
      </c>
      <c r="K85" s="3">
        <f>G85/F85</f>
        <v>0.17948717948717918</v>
      </c>
      <c r="L85" s="3">
        <f>G85/(G85+H85)</f>
        <v>0.17948717948717918</v>
      </c>
      <c r="M85" s="3">
        <f>H85/F85</f>
        <v>0.82051282051282082</v>
      </c>
    </row>
    <row r="86" spans="2:13" x14ac:dyDescent="0.3">
      <c r="B86" s="4">
        <f t="shared" si="5"/>
        <v>1.1564625850340116</v>
      </c>
      <c r="C86" s="3">
        <f t="shared" si="7"/>
        <v>0.17346938775510173</v>
      </c>
      <c r="D86" s="2">
        <f>I86/F86</f>
        <v>7.1428571428571147E-2</v>
      </c>
      <c r="E86" s="17">
        <f t="shared" si="6"/>
        <v>1.2390670553935789E-2</v>
      </c>
      <c r="F86" s="3">
        <f>G86+H86</f>
        <v>0.9800000000000002</v>
      </c>
      <c r="G86" s="3">
        <f t="shared" si="8"/>
        <v>0.16999999999999973</v>
      </c>
      <c r="H86" s="18">
        <f t="shared" si="9"/>
        <v>0.8100000000000005</v>
      </c>
      <c r="I86" s="30">
        <f t="shared" si="10"/>
        <v>6.9999999999999743E-2</v>
      </c>
      <c r="J86" s="19">
        <f>H86/G86</f>
        <v>4.7647058823529518</v>
      </c>
      <c r="K86" s="3">
        <f>G86/F86</f>
        <v>0.17346938775510173</v>
      </c>
      <c r="L86" s="3">
        <f>G86/(G86+H86)</f>
        <v>0.17346938775510173</v>
      </c>
      <c r="M86" s="3">
        <f>H86/F86</f>
        <v>0.82653061224489832</v>
      </c>
    </row>
    <row r="87" spans="2:13" x14ac:dyDescent="0.3">
      <c r="B87" s="4">
        <f t="shared" si="5"/>
        <v>1.116751269035531</v>
      </c>
      <c r="C87" s="3">
        <f t="shared" si="7"/>
        <v>0.16751269035532965</v>
      </c>
      <c r="D87" s="2">
        <f>I87/F87</f>
        <v>6.5989847715735767E-2</v>
      </c>
      <c r="E87" s="17">
        <f t="shared" si="6"/>
        <v>1.1054136927001404E-2</v>
      </c>
      <c r="F87" s="3">
        <f>G87+H87</f>
        <v>0.98500000000000021</v>
      </c>
      <c r="G87" s="3">
        <f t="shared" si="8"/>
        <v>0.16499999999999973</v>
      </c>
      <c r="H87" s="18">
        <f t="shared" si="9"/>
        <v>0.82000000000000051</v>
      </c>
      <c r="I87" s="30">
        <f t="shared" si="10"/>
        <v>6.4999999999999739E-2</v>
      </c>
      <c r="J87" s="19">
        <f>H87/G87</f>
        <v>4.9696969696969813</v>
      </c>
      <c r="K87" s="3">
        <f>G87/F87</f>
        <v>0.16751269035532965</v>
      </c>
      <c r="L87" s="3">
        <f>G87/(G87+H87)</f>
        <v>0.16751269035532965</v>
      </c>
      <c r="M87" s="3">
        <f>H87/F87</f>
        <v>0.83248730964467044</v>
      </c>
    </row>
    <row r="88" spans="2:13" x14ac:dyDescent="0.3">
      <c r="B88" s="4">
        <f t="shared" si="5"/>
        <v>1.0774410774410754</v>
      </c>
      <c r="C88" s="3">
        <f t="shared" si="7"/>
        <v>0.1616161616161613</v>
      </c>
      <c r="D88" s="2">
        <f>I88/F88</f>
        <v>6.0606060606060323E-2</v>
      </c>
      <c r="E88" s="17">
        <f t="shared" si="6"/>
        <v>9.7949188858279124E-3</v>
      </c>
      <c r="F88" s="3">
        <f>G88+H88</f>
        <v>0.99000000000000021</v>
      </c>
      <c r="G88" s="3">
        <f t="shared" si="8"/>
        <v>0.15999999999999973</v>
      </c>
      <c r="H88" s="18">
        <f t="shared" si="9"/>
        <v>0.83000000000000052</v>
      </c>
      <c r="I88" s="30">
        <f t="shared" si="10"/>
        <v>5.9999999999999734E-2</v>
      </c>
      <c r="J88" s="19">
        <f>H88/G88</f>
        <v>5.1875000000000124</v>
      </c>
      <c r="K88" s="3">
        <f>G88/F88</f>
        <v>0.1616161616161613</v>
      </c>
      <c r="L88" s="3">
        <f>G88/(G88+H88)</f>
        <v>0.1616161616161613</v>
      </c>
      <c r="M88" s="3">
        <f>H88/F88</f>
        <v>0.83838383838383868</v>
      </c>
    </row>
    <row r="89" spans="2:13" x14ac:dyDescent="0.3">
      <c r="B89" s="4">
        <f t="shared" si="5"/>
        <v>1.0385259631490766</v>
      </c>
      <c r="C89" s="3">
        <f t="shared" si="7"/>
        <v>0.15577889447236148</v>
      </c>
      <c r="D89" s="2">
        <f>I89/F89</f>
        <v>5.5276381909547458E-2</v>
      </c>
      <c r="E89" s="17">
        <f t="shared" si="6"/>
        <v>8.6108936643013445E-3</v>
      </c>
      <c r="F89" s="3">
        <f>G89+H89</f>
        <v>0.99500000000000022</v>
      </c>
      <c r="G89" s="3">
        <f t="shared" si="8"/>
        <v>0.15499999999999972</v>
      </c>
      <c r="H89" s="18">
        <f t="shared" si="9"/>
        <v>0.84000000000000052</v>
      </c>
      <c r="I89" s="30">
        <f t="shared" si="10"/>
        <v>5.499999999999973E-2</v>
      </c>
      <c r="J89" s="19">
        <f>H89/G89</f>
        <v>5.4193548387096904</v>
      </c>
      <c r="K89" s="3">
        <f>G89/F89</f>
        <v>0.15577889447236148</v>
      </c>
      <c r="L89" s="3">
        <f>G89/(G89+H89)</f>
        <v>0.15577889447236148</v>
      </c>
      <c r="M89" s="3">
        <f>H89/F89</f>
        <v>0.84422110552763852</v>
      </c>
    </row>
    <row r="90" spans="2:13" x14ac:dyDescent="0.3">
      <c r="B90" s="4">
        <f>C90/$C$4</f>
        <v>0.999999999999998</v>
      </c>
      <c r="C90" s="3">
        <f>G90/F90</f>
        <v>0.14999999999999969</v>
      </c>
      <c r="D90" s="2">
        <f>I90/F90</f>
        <v>4.9999999999999711E-2</v>
      </c>
      <c r="E90" s="17">
        <f>C90*D90</f>
        <v>7.4999999999999407E-3</v>
      </c>
      <c r="F90" s="3">
        <f>G90+H90</f>
        <v>1.0000000000000002</v>
      </c>
      <c r="G90" s="3">
        <f t="shared" si="8"/>
        <v>0.14999999999999972</v>
      </c>
      <c r="H90" s="18">
        <f>H89+$H$1</f>
        <v>0.85000000000000053</v>
      </c>
      <c r="I90" s="30">
        <f t="shared" si="10"/>
        <v>4.9999999999999725E-2</v>
      </c>
      <c r="J90" s="19">
        <f>H90/G90</f>
        <v>5.6666666666666812</v>
      </c>
      <c r="K90" s="3">
        <f>G90/F90</f>
        <v>0.14999999999999969</v>
      </c>
      <c r="L90" s="3">
        <f>G90/(G90+H90)</f>
        <v>0.14999999999999969</v>
      </c>
      <c r="M90" s="3">
        <f>H90/F90</f>
        <v>0.85000000000000031</v>
      </c>
    </row>
  </sheetData>
  <pageMargins left="0.7" right="0.7" top="0.78740157499999996" bottom="0.78740157499999996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F00AD-E0AE-42FA-80D9-79EE31242E88}">
  <dimension ref="A1:I9"/>
  <sheetViews>
    <sheetView workbookViewId="0">
      <selection activeCell="D14" sqref="D14"/>
    </sheetView>
  </sheetViews>
  <sheetFormatPr baseColWidth="10" defaultRowHeight="14.4" x14ac:dyDescent="0.3"/>
  <cols>
    <col min="2" max="2" width="46.33203125" customWidth="1"/>
  </cols>
  <sheetData>
    <row r="1" spans="1:9" x14ac:dyDescent="0.3">
      <c r="B1" t="s">
        <v>0</v>
      </c>
      <c r="C1" t="s">
        <v>8</v>
      </c>
      <c r="D1" t="s">
        <v>9</v>
      </c>
      <c r="E1" t="s">
        <v>10</v>
      </c>
      <c r="F1" t="s">
        <v>11</v>
      </c>
      <c r="G1" t="s">
        <v>15</v>
      </c>
    </row>
    <row r="2" spans="1:9" x14ac:dyDescent="0.3">
      <c r="C2" t="s">
        <v>12</v>
      </c>
      <c r="D2" t="s">
        <v>12</v>
      </c>
      <c r="F2" t="s">
        <v>13</v>
      </c>
      <c r="G2" t="s">
        <v>14</v>
      </c>
      <c r="H2" t="s">
        <v>16</v>
      </c>
      <c r="I2" t="s">
        <v>17</v>
      </c>
    </row>
    <row r="3" spans="1:9" x14ac:dyDescent="0.3">
      <c r="A3">
        <v>1</v>
      </c>
      <c r="B3" t="s">
        <v>1</v>
      </c>
      <c r="C3">
        <v>14634</v>
      </c>
      <c r="D3">
        <v>6819</v>
      </c>
      <c r="E3" s="4">
        <f>C3/D3</f>
        <v>2.1460624725032997</v>
      </c>
      <c r="F3" s="5">
        <f>C3/365</f>
        <v>40.093150684931508</v>
      </c>
      <c r="G3" s="5">
        <f>C3/104</f>
        <v>140.71153846153845</v>
      </c>
    </row>
    <row r="4" spans="1:9" x14ac:dyDescent="0.3">
      <c r="A4">
        <v>2</v>
      </c>
      <c r="B4" t="s">
        <v>2</v>
      </c>
      <c r="C4">
        <v>19752</v>
      </c>
      <c r="D4">
        <v>12042</v>
      </c>
      <c r="E4" s="4">
        <f t="shared" ref="E4:E9" si="0">C4/D4</f>
        <v>1.6402590931738914</v>
      </c>
      <c r="F4" s="5">
        <f t="shared" ref="F4:F9" si="1">C4/365</f>
        <v>54.115068493150687</v>
      </c>
      <c r="G4" s="5">
        <f t="shared" ref="G4:G9" si="2">C4/104</f>
        <v>189.92307692307693</v>
      </c>
    </row>
    <row r="5" spans="1:9" x14ac:dyDescent="0.3">
      <c r="A5">
        <v>3</v>
      </c>
      <c r="B5" s="6" t="s">
        <v>3</v>
      </c>
      <c r="C5" s="6">
        <v>25310</v>
      </c>
      <c r="D5" s="6">
        <v>13861</v>
      </c>
      <c r="E5" s="9">
        <f t="shared" si="0"/>
        <v>1.825986581054758</v>
      </c>
      <c r="F5" s="8">
        <f t="shared" si="1"/>
        <v>69.342465753424662</v>
      </c>
      <c r="G5" s="8">
        <f t="shared" si="2"/>
        <v>243.36538461538461</v>
      </c>
    </row>
    <row r="6" spans="1:9" x14ac:dyDescent="0.3">
      <c r="A6">
        <v>4</v>
      </c>
      <c r="B6" s="6" t="s">
        <v>4</v>
      </c>
      <c r="C6" s="6">
        <v>19994</v>
      </c>
      <c r="D6" s="6">
        <v>11583</v>
      </c>
      <c r="E6" s="9">
        <f t="shared" si="0"/>
        <v>1.7261503928170594</v>
      </c>
      <c r="F6" s="8">
        <f t="shared" si="1"/>
        <v>54.778082191780825</v>
      </c>
      <c r="G6" s="8">
        <f t="shared" si="2"/>
        <v>192.25</v>
      </c>
      <c r="H6" s="4">
        <f>C6/C5</f>
        <v>0.78996444093243778</v>
      </c>
      <c r="I6" s="4">
        <f>D6/D5</f>
        <v>0.83565399321838252</v>
      </c>
    </row>
    <row r="7" spans="1:9" x14ac:dyDescent="0.3">
      <c r="A7">
        <v>5</v>
      </c>
      <c r="B7" t="s">
        <v>5</v>
      </c>
      <c r="C7">
        <v>73</v>
      </c>
      <c r="D7">
        <v>51</v>
      </c>
      <c r="E7" s="9">
        <f t="shared" si="0"/>
        <v>1.4313725490196079</v>
      </c>
      <c r="F7" s="4">
        <f t="shared" si="1"/>
        <v>0.2</v>
      </c>
      <c r="G7" s="4">
        <f t="shared" si="2"/>
        <v>0.70192307692307687</v>
      </c>
    </row>
    <row r="8" spans="1:9" x14ac:dyDescent="0.3">
      <c r="A8">
        <v>6</v>
      </c>
      <c r="B8" t="s">
        <v>6</v>
      </c>
      <c r="C8">
        <v>65</v>
      </c>
      <c r="D8">
        <v>28</v>
      </c>
      <c r="E8" s="9">
        <f t="shared" si="0"/>
        <v>2.3214285714285716</v>
      </c>
      <c r="F8" s="4">
        <f t="shared" si="1"/>
        <v>0.17808219178082191</v>
      </c>
      <c r="G8" s="4">
        <f t="shared" si="2"/>
        <v>0.625</v>
      </c>
    </row>
    <row r="9" spans="1:9" x14ac:dyDescent="0.3">
      <c r="A9">
        <v>7</v>
      </c>
      <c r="B9" s="6" t="s">
        <v>7</v>
      </c>
      <c r="C9" s="6">
        <v>108</v>
      </c>
      <c r="D9" s="6">
        <v>62</v>
      </c>
      <c r="E9" s="9">
        <f t="shared" si="0"/>
        <v>1.7419354838709677</v>
      </c>
      <c r="F9" s="7">
        <f t="shared" si="1"/>
        <v>0.29589041095890412</v>
      </c>
      <c r="G9" s="7">
        <f t="shared" si="2"/>
        <v>1.0384615384615385</v>
      </c>
      <c r="H9" s="2">
        <f>C9/C5</f>
        <v>4.2670881074674044E-3</v>
      </c>
      <c r="I9" s="2">
        <f>D9/D5</f>
        <v>4.472981747348676E-3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MiP static</vt:lpstr>
      <vt:lpstr>MiP dynamic</vt:lpstr>
      <vt:lpstr>PubMed BMI-mito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2020-07-14T17:57:02Z</dcterms:created>
  <dcterms:modified xsi:type="dcterms:W3CDTF">2020-07-22T17:21:40Z</dcterms:modified>
</cp:coreProperties>
</file>